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  <sheet name="Sheet1" sheetId="1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<sst xmlns="http://schemas.openxmlformats.org/spreadsheetml/2006/main" count="445" uniqueCount="272">
  <si>
    <t>毕节公路管理局2026年路面改善及桥梁修复、改善与提升工程(II标)--劳务分包</t>
  </si>
  <si>
    <t>序号</t>
  </si>
  <si>
    <t>工程或路线名称</t>
  </si>
  <si>
    <t>投标报价（元）</t>
  </si>
  <si>
    <t>备注</t>
  </si>
  <si>
    <t>桥梁施工</t>
  </si>
  <si>
    <t>路面施工</t>
  </si>
  <si>
    <t>投标总价（元）：</t>
  </si>
  <si>
    <t>劳务分包工程量清单</t>
  </si>
  <si>
    <t>项目名称：毕节公路管理局2026年路面改善及桥梁修复、改善与提升工程（II标）--劳务分包</t>
  </si>
  <si>
    <t>细目编号</t>
  </si>
  <si>
    <t>工程名称</t>
  </si>
  <si>
    <t>单位</t>
  </si>
  <si>
    <t>工程数量</t>
  </si>
  <si>
    <t>单价限价
（不含税）（元）</t>
  </si>
  <si>
    <t>限价总价（元）</t>
  </si>
  <si>
    <t>单价下浮率（保留两位小数)（%）</t>
  </si>
  <si>
    <t>单价报价（元）</t>
  </si>
  <si>
    <t>报价总价（元）</t>
  </si>
  <si>
    <t>费用组成</t>
  </si>
  <si>
    <t>计价规则</t>
  </si>
  <si>
    <t>分包内容</t>
  </si>
  <si>
    <t>临时用工</t>
  </si>
  <si>
    <t>工日</t>
  </si>
  <si>
    <t>1.单价包含人工、小型机具费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</si>
  <si>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</si>
  <si>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</si>
  <si>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Y201-2</t>
  </si>
  <si>
    <t>拆除结构物</t>
  </si>
  <si>
    <t>Y201-2-1</t>
  </si>
  <si>
    <t>钢筋混凝土结构</t>
  </si>
  <si>
    <t>m³</t>
  </si>
  <si>
    <t>1.单价包含一切费用。
2.单价包含1公里范围内指定地点堆放。</t>
  </si>
  <si>
    <t>1.依据图纸所示位置，拆除原有的钢筋混凝土结构以立方米为单位计价。</t>
  </si>
  <si>
    <t>1.挖除；2装卸、移运处理；3.场地清理、平整。</t>
  </si>
  <si>
    <t>Y203</t>
  </si>
  <si>
    <t>排水设施养护</t>
  </si>
  <si>
    <t>Y203-2</t>
  </si>
  <si>
    <t>排水设施增设</t>
  </si>
  <si>
    <t>Y203-2-1</t>
  </si>
  <si>
    <t>边沟、排水沟、截水沟增设</t>
  </si>
  <si>
    <t>Y203-2-1-2</t>
  </si>
  <si>
    <t>M7.5浆砌片石</t>
  </si>
  <si>
    <t>1.单价包含一切费用。
2.不含材料费。</t>
  </si>
  <si>
    <t>1.依据图纸所示位置及断面尺寸，按浆砌片石的体积以立方米为单位计价。</t>
  </si>
  <si>
    <t>1.基坑开挖、场地清理；2.地基平整夯实，断面补挖；3.铺设垫层；4.砂浆拌制；5.浆砌片石、勾缝、抹面、养护；6.回填。</t>
  </si>
  <si>
    <t>Y203-2-8</t>
  </si>
  <si>
    <t>排水构筑物增设</t>
  </si>
  <si>
    <t>Y203-2-8-5</t>
  </si>
  <si>
    <t>沉砂池</t>
  </si>
  <si>
    <t>座</t>
  </si>
  <si>
    <t>1.依据图纸所示位置和断面尺寸，按图示沉砂池个数以座为单位计价。</t>
  </si>
  <si>
    <t>1.基坑开挖、清理、平整、夯实；2.沉砂池浇筑（含模板）；3.回填；4.清理、废方弃运。</t>
  </si>
  <si>
    <t>Y301-1</t>
  </si>
  <si>
    <t>挖除与铣刨</t>
  </si>
  <si>
    <t>Y301-1-2</t>
  </si>
  <si>
    <t>面层铣刨（厚10cm）</t>
  </si>
  <si>
    <t>m²</t>
  </si>
  <si>
    <t>1.单价包含一切费用；       
2.单价不含废料运输。</t>
  </si>
  <si>
    <t>1.按实际铣刨平方数为单位计价。</t>
  </si>
  <si>
    <t>1.机械路面铣刨、拉毛。</t>
  </si>
  <si>
    <t>Y301-8</t>
  </si>
  <si>
    <t>路面加铺</t>
  </si>
  <si>
    <t>Y301-8-1</t>
  </si>
  <si>
    <t>沥青混凝土路面（厚10cm）</t>
  </si>
  <si>
    <t>1.依据图纸所示级配类型及铺筑压实厚度，按照铺筑的顶面面积以平方米为单位计价。</t>
  </si>
  <si>
    <t>1.检查和清理下承层；2.透层或黏层洒布，沥青混合料摊铺、碾压、成型、接缝；3.设备进出场、转场；4.初期养护；5.文明施工及场地清理。</t>
  </si>
  <si>
    <t>Y401</t>
  </si>
  <si>
    <t>钢筋、植筋及锚栓</t>
  </si>
  <si>
    <t>Y401-10</t>
  </si>
  <si>
    <t>锚栓</t>
  </si>
  <si>
    <t>Y401-10-2</t>
  </si>
  <si>
    <t>注射式化学锚栓</t>
  </si>
  <si>
    <t>kg</t>
  </si>
  <si>
    <t>1.依据图示位置，按注射的重量以千克为单位计价。</t>
  </si>
  <si>
    <t>1.查缝；2.裂缝表面处理；3.注射化学剂；4.封闭裂缝；5.压力灌注；6.养护。</t>
  </si>
  <si>
    <t>Y402</t>
  </si>
  <si>
    <t>基础挖方及回填</t>
  </si>
  <si>
    <t>Y402-1</t>
  </si>
  <si>
    <t>挖土方</t>
  </si>
  <si>
    <t>1.单价包含一切费用；
2.单价包含1公里范围内指定地点堆放。</t>
  </si>
  <si>
    <t>1.依据图纸所示地面线、路基设计横断面图、路基土石比例，采用平均断面面积法计算，按照天然密实体积以立方米为单位计价。</t>
  </si>
  <si>
    <t>1.挖、装、运输、卸车；2.填料分理、弃土整型、压实；3.施工排水处理；4.边坡整修、路床顶面以下挖松深 300mm 再压实、路床清理。</t>
  </si>
  <si>
    <t>Y402-2</t>
  </si>
  <si>
    <t>挖石方</t>
  </si>
  <si>
    <t>1.机械破除；2.挖、装、运输、卸车；3.填料分理、弃土整型、压实；4.施工排水处理；5.边坡整修、路床顶面凿平或填平压实、路床清理。</t>
  </si>
  <si>
    <t>Y403</t>
  </si>
  <si>
    <t>表层缺陷处理</t>
  </si>
  <si>
    <t>Y403-2</t>
  </si>
  <si>
    <t>砂浆修补</t>
  </si>
  <si>
    <t>Y403-2-3</t>
  </si>
  <si>
    <t>环氧砂浆修补（2-5cm）</t>
  </si>
  <si>
    <t>㎡</t>
  </si>
  <si>
    <t>1.单价包含一切费用。
2.不含材料费。
3.不含支架费。</t>
  </si>
  <si>
    <t>1.按要求修复缺陷已实际修复平方数为单位计价。</t>
  </si>
  <si>
    <t>1.吹（洗）净；2.磨平；3.砂浆修补。</t>
  </si>
  <si>
    <t>Y403-4</t>
  </si>
  <si>
    <t>防腐与防锈蚀处理</t>
  </si>
  <si>
    <t>Y403-4-1</t>
  </si>
  <si>
    <t>混凝土结构防腐处理</t>
  </si>
  <si>
    <t>Y403-4-3</t>
  </si>
  <si>
    <t>钢材防锈蚀处理</t>
  </si>
  <si>
    <t>Y403-4-3-2</t>
  </si>
  <si>
    <t>除锈剂</t>
  </si>
  <si>
    <t>1.按实际钢材表面除锈面积以平方米为单位计价。</t>
  </si>
  <si>
    <t>1.钢材除锈，2.文明施工及场地清理。</t>
  </si>
  <si>
    <t>Y403-4-3-6</t>
  </si>
  <si>
    <t>钢板及锚具除锈补漆</t>
  </si>
  <si>
    <t>m2</t>
  </si>
  <si>
    <t>Y403-6</t>
  </si>
  <si>
    <t>表面处理</t>
  </si>
  <si>
    <t/>
  </si>
  <si>
    <t>Y403-6-3</t>
  </si>
  <si>
    <t>全桥污水侵蚀处理</t>
  </si>
  <si>
    <t>1.吹（洗）净；2.磨平；3.抹面；4.混凝土表观平整、无蜂窝麻面、色泽一致。</t>
  </si>
  <si>
    <t>Y404</t>
  </si>
  <si>
    <t>混凝土裂缝处治</t>
  </si>
  <si>
    <t>Y404-1</t>
  </si>
  <si>
    <t>裂缝注浆</t>
  </si>
  <si>
    <t>Y404-1-2</t>
  </si>
  <si>
    <t>压力注浆（裂缝≥0.15mm）</t>
  </si>
  <si>
    <t>m</t>
  </si>
  <si>
    <t>1.依据图纸所示按照裂缝长度以米为单位计价。</t>
  </si>
  <si>
    <t>1.查缝；2.裂缝表面处理；3.安设灌注剂；4.封闭裂缝；5.压力灌注；6.养护。</t>
  </si>
  <si>
    <t>Y404-2</t>
  </si>
  <si>
    <t>裂缝封闭</t>
  </si>
  <si>
    <t>Y404-2-1</t>
  </si>
  <si>
    <t>表面封闭（裂缝&lt;0.15mm）</t>
  </si>
  <si>
    <t>Y405</t>
  </si>
  <si>
    <t>桥梁基础及下部结构加固</t>
  </si>
  <si>
    <t>Y405-3</t>
  </si>
  <si>
    <t>墩台基础冲刷加固</t>
  </si>
  <si>
    <t>Y405-3-1</t>
  </si>
  <si>
    <t>冲空部分加固</t>
  </si>
  <si>
    <t>Y405-3-1-1</t>
  </si>
  <si>
    <t>混凝土填补（C25混凝土）</t>
  </si>
  <si>
    <t>1.依据图纸所示混凝土强度等级，按照浇筑体积以立方米为单位计价。</t>
  </si>
  <si>
    <t>1.模板安拆（含模板）；2.混凝土灌注、养护；3.文明施工及场地清理。</t>
  </si>
  <si>
    <t>Y406</t>
  </si>
  <si>
    <t>桥梁上部结构加固</t>
  </si>
  <si>
    <t>Y406-1</t>
  </si>
  <si>
    <t>混凝土梁式桥加固</t>
  </si>
  <si>
    <t>Y406-1-3</t>
  </si>
  <si>
    <t>粘贴钢板</t>
  </si>
  <si>
    <t>1.依据图示按粘贴的重量以千克为单位计价。</t>
  </si>
  <si>
    <t>1.除锈打磨，2.涂粘钢胶，3.锚栓施工、安装锚固；4.防腐漆涂刷；5.文明施工及场地清理。</t>
  </si>
  <si>
    <t>Y406-1-4</t>
  </si>
  <si>
    <t>粘贴纤维复合材料加固（碳纤维板(100*5mm)）</t>
  </si>
  <si>
    <t>1.单价包含一切费用。
2.不含材料费（板）。
3.包含植锚栓、防腐涂装。
4.不含支架费。</t>
  </si>
  <si>
    <t>1.依据图纸所示位置，按照实际粘贴的板面积以平方数为单位计价。</t>
  </si>
  <si>
    <t>1.清理表面、支架搭设；2.打磨、钻孔；3.配置粘钢胶；4.安装钢板与锚固；5.封边留孔；6.压力灌注粘钢胶；7.涂装防腐材料。</t>
  </si>
  <si>
    <t>Y406-1-7</t>
  </si>
  <si>
    <t>增强横向联系</t>
  </si>
  <si>
    <t>Y406-1-7-4</t>
  </si>
  <si>
    <t>空心板铰缝（M20水泥砂浆）</t>
  </si>
  <si>
    <t>1.依据图纸所示位置，按图示注浆体积以立方米为单位计价。</t>
  </si>
  <si>
    <t>1.模板安拆（含模板）；2.水泥砂浆灌注、养护；3.文明施工及场地清理。</t>
  </si>
  <si>
    <t>Y407-2</t>
  </si>
  <si>
    <t>伸缩装置</t>
  </si>
  <si>
    <t>Y407-2-1</t>
  </si>
  <si>
    <t>伸缩装置维修</t>
  </si>
  <si>
    <t>Y407-2-1-1</t>
  </si>
  <si>
    <t>锚固区混凝土修补</t>
  </si>
  <si>
    <t>Y407-2-1-1-1</t>
  </si>
  <si>
    <t>C50钢纤维</t>
  </si>
  <si>
    <t>1.依据图纸所示厚度和混凝土强度等级，按照浇筑体积以平方米为单位计价。</t>
  </si>
  <si>
    <t>1.检查和清理下承层、洒水湿润；2.模板制作、架设、安装、修理、拆除；3.混凝土浇筑、振捣、真空吸水、抹平、压（刻）纹，养护；4.初期养护；5.文明施工及场地清理。</t>
  </si>
  <si>
    <t>Y407-2-1-1-2</t>
  </si>
  <si>
    <t>C40混凝土</t>
  </si>
  <si>
    <t>Y407-2-5</t>
  </si>
  <si>
    <t>伸缩缝清理杂物</t>
  </si>
  <si>
    <t>1.单价包含一切费用。</t>
  </si>
  <si>
    <t>1.按照实际清理的伸缩缝长度以米为单位计价。</t>
  </si>
  <si>
    <t>1.清理杂物、弃运。</t>
  </si>
  <si>
    <t>Y408</t>
  </si>
  <si>
    <t>桥面系维修与更换</t>
  </si>
  <si>
    <t>Y408-1</t>
  </si>
  <si>
    <t>混凝土桥面铺装</t>
  </si>
  <si>
    <t>Y408-1-1</t>
  </si>
  <si>
    <t>10cm厚C40水泥混凝土桥面</t>
  </si>
  <si>
    <t>1.依据图纸所示厚度和混凝土强度等级，按照铺筑面积以平方米为单位计价。</t>
  </si>
  <si>
    <t>1.检查和清理下承层、洒水湿润；2.模板制作、架设、安装、修理、拆除；3.混凝土浇筑、振捣、真空吸水、抹平、压（刻）纹，养护；4.切缝、灌缝；5.初期养护；6.文明施工及场地清理。</t>
  </si>
  <si>
    <t>Y408-2</t>
  </si>
  <si>
    <t>桥面防水层更换</t>
  </si>
  <si>
    <t>Y408-2-1</t>
  </si>
  <si>
    <t>防水涂料（防水层）</t>
  </si>
  <si>
    <t>1.单价包含人工、机械费、五金低耗和小型机具费用。</t>
  </si>
  <si>
    <t>1.依据图纸所示位置及尺寸，在桥面铺装前铺设防水层，按图示铺装净面积以平方米为单位计价。</t>
  </si>
  <si>
    <t>1.桥面清洁；2.喷（涂）防水材料；3.文明施工及场地清理。</t>
  </si>
  <si>
    <t>Y408-4-1-2</t>
  </si>
  <si>
    <t>PVC泄水管</t>
  </si>
  <si>
    <t>Y408-4-1-2-1</t>
  </si>
  <si>
    <t>Φ200PVC塑料管</t>
  </si>
  <si>
    <t>1.依据图纸所示位置及尺寸，在桥面安设泄水孔，按图示数量分不同材质、管径计量；铸铁管、钢管以千克为单位计量；PVC管、HDPE、PPS管以米为单位计价；
2.接头、固定泄水管的金属构件不予计价。</t>
  </si>
  <si>
    <t>1.安拆作业平台；
2.安装预埋件或安装膨胀螺丝；
3.安装托架；
4.安装排水管及锚固件；
5.文明施工及场地清理。</t>
  </si>
  <si>
    <t>Y409</t>
  </si>
  <si>
    <t>桥梁附属设施维修与更换</t>
  </si>
  <si>
    <t>Y409-9</t>
  </si>
  <si>
    <t>钢制柱式护栏</t>
  </si>
  <si>
    <t>Y409-9-4</t>
  </si>
  <si>
    <t>更换钢护栏</t>
  </si>
  <si>
    <t>1.依据图纸所示位置和断面尺寸，按图示长度以米为单位计价。</t>
  </si>
  <si>
    <t>1.拆除旧护栏至指定地点堆放；2.安装新护栏；3.文明施工及场地清理。</t>
  </si>
  <si>
    <t>Y602</t>
  </si>
  <si>
    <t>交通标线维修与更换</t>
  </si>
  <si>
    <t>Y602-1</t>
  </si>
  <si>
    <t>标线清除</t>
  </si>
  <si>
    <t>1.依据图纸所示，按铲除的原有路面标线面积以平方米为单位计价。</t>
  </si>
  <si>
    <t>1.铲除原有标线；2.清理现场。</t>
  </si>
  <si>
    <t>Y602-2</t>
  </si>
  <si>
    <t>重新划线</t>
  </si>
  <si>
    <t>Y602-2-3</t>
  </si>
  <si>
    <t>热熔型振动标线</t>
  </si>
  <si>
    <t>1.单价包含除材料以外的全部费用。</t>
  </si>
  <si>
    <t>1.依据图纸所示位置和断面尺寸，分不同类型，按图示标线面积以平方米为单位计价。</t>
  </si>
  <si>
    <t>1.路面清扫；2.刮涂底油；3.涂料加热溶解；4.喷（刮）标线；5、撒布玻璃珠；6.初期养护；7.文明施工及场地清理。</t>
  </si>
  <si>
    <t>合计（元）：</t>
  </si>
  <si>
    <t>Y201-3</t>
  </si>
  <si>
    <t>废料、废渣增运</t>
  </si>
  <si>
    <t>Y201-3-4</t>
  </si>
  <si>
    <t>废渣增运</t>
  </si>
  <si>
    <t>m3·km</t>
  </si>
  <si>
    <t>1.单价包含一切费用；             2.单价包含弃土场推平。</t>
  </si>
  <si>
    <t>1.按照铺设表土的天然密实体积和超运距计算。</t>
  </si>
  <si>
    <t>1.车辆等待装卸，装、卸、运行，掉头、空回工作。</t>
  </si>
  <si>
    <t>Y203-2-1-3</t>
  </si>
  <si>
    <t>现浇混凝土（C20混凝土）</t>
  </si>
  <si>
    <t>1.单价包含一切费用。   
2.不含材料费。</t>
  </si>
  <si>
    <t>1.依据图纸所示位置及断面尺寸，按照不同强度等级混凝土现浇的边沟的体积以立方米为单位计量。</t>
  </si>
  <si>
    <t>1.场地清理；2.基坑开挖、地基平整夯实，断面补挖；3.铺设垫层；4.模板制作（含模板）、安装、拆除；5.钢筋制作与安装；6.混凝土浇筑、养护；7.回填。</t>
  </si>
  <si>
    <t>6cm厚中粒式沥青混凝土AC-20</t>
  </si>
  <si>
    <t>Y401-3</t>
  </si>
  <si>
    <t>上部结构钢筋（HRB400）</t>
  </si>
  <si>
    <t>1.依据图纸所示及钢筋表所列钢筋质量以千克为单位计价。</t>
  </si>
  <si>
    <t>1.钢筋的保护、存储及除锈；2.钢筋调直、接头；3.钢筋截断、弯曲；4.钢筋安设、支撑及固定。</t>
  </si>
  <si>
    <t>Y401-4</t>
  </si>
  <si>
    <t>附属结构钢筋（HRB400）</t>
  </si>
  <si>
    <t>Y401-9</t>
  </si>
  <si>
    <t>植筋</t>
  </si>
  <si>
    <t>Y401-9-1</t>
  </si>
  <si>
    <t>钢筋直径16mm，钻孔深度16cm</t>
  </si>
  <si>
    <t>根</t>
  </si>
  <si>
    <t>1.依据图纸所示及钻孔表所列钻孔数量以孔为单位计价。</t>
  </si>
  <si>
    <t>1.支架搭设、钢筋定位；2.钻孔；3.清孔；4.注胶；5.植入钢筋。</t>
  </si>
  <si>
    <t>Y403-3</t>
  </si>
  <si>
    <t>圬工修补</t>
  </si>
  <si>
    <t>Y403-3-3</t>
  </si>
  <si>
    <t>裂缝灌浆（裂缝≥0.15mm）</t>
  </si>
  <si>
    <t>混凝土填补（C20混凝土）</t>
  </si>
  <si>
    <t>Y406-2-1-5-1</t>
  </si>
  <si>
    <t>M10砂浆砌MU40块石</t>
  </si>
  <si>
    <t>1.依据图纸所示位置和断面尺寸，按图示不同强度等级水泥砂浆砌石体积以立方米为单位计价；
2.不扣除沉降缝、泄水孔、预埋件所占体积。</t>
  </si>
  <si>
    <t>1.基坑开挖、清理、平整、夯实；2.浆砌片（块）石，设泄水孔及其滤水层；3.接缝处理；4.抹面、墙背排水设施设置、墙背填料分层填筑；5.清理、废方弃运。</t>
  </si>
  <si>
    <t>Y406-2-1-5-2</t>
  </si>
  <si>
    <t>M7.5浆砌片石拱上填料</t>
  </si>
  <si>
    <t>Y408-1-3-1</t>
  </si>
  <si>
    <t>24cm厚C40聚丙烯纤维混凝土</t>
  </si>
  <si>
    <t>Y408-2-2</t>
  </si>
  <si>
    <t>防水卷材</t>
  </si>
  <si>
    <t>Y408-5</t>
  </si>
  <si>
    <t>Y408-5-1</t>
  </si>
  <si>
    <t>排水管增设（Φ100PVC管）</t>
  </si>
  <si>
    <t>Y409-9-1</t>
  </si>
  <si>
    <t>1.依据图纸所示位置和断面尺寸，按图示浇筑的不同强度的混凝土体积以立方米为单位计价；
2.不扣除混凝土沉降缝、泄水孔所占体积；</t>
  </si>
  <si>
    <t>1.基槽开挖；2.铺筑垫层；3.模板制作（含模板）、安装、拆除；钢筋加工及绑扎；4.浇筑、养护；5.沉降缝、泄水孔预留，灌缝处理；6.基坑回填，夯实；端头刷漆、轮廓标安装；7.清理，弃方处理。</t>
  </si>
  <si>
    <t>Y409-9-2</t>
  </si>
  <si>
    <t>1.立柱对位穿螺栓紧固、横杆拼装、校正调直、零星电焊、涂漆封闭；2.文明施工及场地清理。</t>
  </si>
  <si>
    <t>Y409-10</t>
  </si>
  <si>
    <t>桥梁检修通道</t>
  </si>
  <si>
    <t>Y409-10-1</t>
  </si>
  <si>
    <t>C20混凝土</t>
  </si>
  <si>
    <t>Y409-10-2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</si>
</sst>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20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horizontal="left" vertical="center"/>
    </xf>
    <xf numFmtId="176" fontId="7" fillId="0" borderId="0" xfId="0" applyNumberFormat="1" applyFont="1" applyFill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76" fontId="10" fillId="0" borderId="1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left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176" fontId="14" fillId="0" borderId="0" xfId="0" applyNumberFormat="1" applyFont="1" applyFill="1" applyAlignment="1">
      <alignment vertical="center"/>
    </xf>
    <xf numFmtId="176" fontId="14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NumberFormat="1" applyFont="1" applyFill="1" applyAlignment="1" applyProtection="1">
      <alignment horizontal="left" vertical="center"/>
    </xf>
    <xf numFmtId="176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4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view="pageBreakPreview" zoomScaleNormal="100" workbookViewId="0">
      <selection activeCell="A1" sqref="A1:D1"/>
    </sheetView>
  </sheetViews>
  <sheetFormatPr defaultColWidth="9" defaultRowHeight="13.5" outlineLevelRow="4" outlineLevelCol="3"/>
  <cols>
    <col min="1" max="1" width="6.75833333333333" customWidth="1"/>
    <col min="2" max="2" width="47.625" customWidth="1"/>
    <col min="3" max="3" width="20.3166666666667" customWidth="1"/>
    <col min="4" max="4" width="12.375" customWidth="1"/>
  </cols>
  <sheetData>
    <row r="1" ht="39" customHeight="1" spans="1:4">
      <c r="A1" s="58" t="s">
        <v>0</v>
      </c>
      <c r="B1" s="58"/>
      <c r="C1" s="58"/>
      <c r="D1" s="58"/>
    </row>
    <row r="2" ht="24" customHeight="1" spans="1:4">
      <c r="A2" s="58" t="s">
        <v>1</v>
      </c>
      <c r="B2" s="58" t="s">
        <v>2</v>
      </c>
      <c r="C2" s="58" t="s">
        <v>3</v>
      </c>
      <c r="D2" s="58" t="s">
        <v>4</v>
      </c>
    </row>
    <row r="3" ht="24" customHeight="1" spans="1:4">
      <c r="A3" s="58">
        <v>1</v>
      </c>
      <c r="B3" s="58" t="s">
        <v>5</v>
      </c>
      <c r="C3" s="59">
        <f>Sheet1!H68</f>
        <v>148547.77</v>
      </c>
      <c r="D3" s="58"/>
    </row>
    <row r="4" ht="24" customHeight="1" spans="1:4">
      <c r="A4" s="58">
        <v>2</v>
      </c>
      <c r="B4" s="58" t="s">
        <v>6</v>
      </c>
      <c r="C4" s="59">
        <f>Sheet2!H41</f>
        <v>50589.12</v>
      </c>
      <c r="D4" s="58"/>
    </row>
    <row r="5" ht="24" customHeight="1" spans="1:4">
      <c r="A5" s="60" t="s">
        <v>7</v>
      </c>
      <c r="B5" s="61"/>
      <c r="C5" s="59">
        <f>SUM(C3:C4)</f>
        <v>199136.89</v>
      </c>
      <c r="D5" s="62"/>
    </row>
  </sheetData>
  <sheetProtection algorithmName="SHA-512" hashValue="F1j2YPCAraU7Ii+KrcbXz3g8gFhxFlETQdAezoUdffeDPkVjewaZ7CRZjnG35XXU/RROfTmi9+ZWcVa9SpopIQ==" saltValue="DyaUAKfjjGw8YAlCRCn+dw==" spinCount="100000" sheet="1" objects="1"/>
  <mergeCells count="2">
    <mergeCell ref="A1:D1"/>
    <mergeCell ref="A5:B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showZeros="0" view="pageBreakPreview" zoomScaleNormal="100" topLeftCell="A56" workbookViewId="0">
      <selection activeCell="H29" sqref="H29"/>
    </sheetView>
  </sheetViews>
  <sheetFormatPr defaultColWidth="9" defaultRowHeight="10.5"/>
  <cols>
    <col min="1" max="1" width="5.125" style="47" customWidth="1"/>
    <col min="2" max="2" width="14.625" style="49" customWidth="1"/>
    <col min="3" max="3" width="4.375" style="47" customWidth="1"/>
    <col min="4" max="4" width="7.375" style="50" customWidth="1"/>
    <col min="5" max="5" width="8.75" style="50" customWidth="1"/>
    <col min="6" max="6" width="8.125" style="50" customWidth="1"/>
    <col min="7" max="7" width="8.875" style="51" customWidth="1"/>
    <col min="8" max="8" width="7.125" style="51" customWidth="1"/>
    <col min="9" max="9" width="9.75" style="51" customWidth="1"/>
    <col min="10" max="10" width="14.625" style="51" customWidth="1"/>
    <col min="11" max="11" width="18.625" style="51" customWidth="1"/>
    <col min="12" max="12" width="18.625" style="52" customWidth="1"/>
    <col min="13" max="16384" width="9" style="47"/>
  </cols>
  <sheetData>
    <row r="1" s="47" customFormat="1" ht="18.75" spans="1:12">
      <c r="A1" s="4" t="s">
        <v>8</v>
      </c>
      <c r="B1" s="5"/>
      <c r="C1" s="6"/>
      <c r="D1" s="7"/>
      <c r="E1" s="7"/>
      <c r="F1" s="7"/>
      <c r="G1" s="8"/>
      <c r="H1" s="8"/>
      <c r="I1" s="8"/>
      <c r="J1" s="8"/>
      <c r="K1" s="8"/>
      <c r="L1" s="9"/>
    </row>
    <row r="2" s="47" customFormat="1" ht="21" customHeight="1" spans="1:12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1" customFormat="1" ht="36" spans="1:12">
      <c r="A3" s="15" t="s">
        <v>10</v>
      </c>
      <c r="B3" s="15" t="s">
        <v>11</v>
      </c>
      <c r="C3" s="15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5" t="s">
        <v>21</v>
      </c>
    </row>
    <row r="4" s="47" customFormat="1" ht="90" spans="1:12">
      <c r="A4" s="17">
        <v>1</v>
      </c>
      <c r="B4" s="18" t="s">
        <v>22</v>
      </c>
      <c r="C4" s="18" t="s">
        <v>23</v>
      </c>
      <c r="D4" s="19">
        <v>30</v>
      </c>
      <c r="E4" s="19">
        <v>150</v>
      </c>
      <c r="F4" s="19">
        <f t="shared" ref="F4:F67" si="0">ROUND(D4*E4,2)</f>
        <v>4500</v>
      </c>
      <c r="G4" s="54"/>
      <c r="H4" s="19">
        <f>TRUNC(E4*(1-G4%/100),2)</f>
        <v>150</v>
      </c>
      <c r="I4" s="19">
        <f>H4*D4</f>
        <v>4500</v>
      </c>
      <c r="J4" s="21" t="s">
        <v>24</v>
      </c>
      <c r="K4" s="21" t="s">
        <v>25</v>
      </c>
      <c r="L4" s="22" t="s">
        <v>26</v>
      </c>
    </row>
    <row r="5" s="47" customFormat="1" ht="11.25" spans="1:12">
      <c r="A5" s="17" t="s">
        <v>27</v>
      </c>
      <c r="B5" s="18" t="s">
        <v>28</v>
      </c>
      <c r="C5" s="23"/>
      <c r="D5" s="24"/>
      <c r="E5" s="24"/>
      <c r="F5" s="19">
        <f t="shared" si="0"/>
        <v>0</v>
      </c>
      <c r="G5" s="55"/>
      <c r="H5" s="19">
        <f t="shared" ref="H5:H36" si="1">TRUNC(E5*(1-G5%/100),2)</f>
        <v>0</v>
      </c>
      <c r="I5" s="19">
        <f t="shared" ref="I5:I36" si="2">H5*D5</f>
        <v>0</v>
      </c>
      <c r="J5" s="21"/>
      <c r="K5" s="21"/>
      <c r="L5" s="21"/>
    </row>
    <row r="6" s="47" customFormat="1" ht="45" spans="1:12">
      <c r="A6" s="17" t="s">
        <v>29</v>
      </c>
      <c r="B6" s="18" t="s">
        <v>30</v>
      </c>
      <c r="C6" s="23" t="s">
        <v>31</v>
      </c>
      <c r="D6" s="24">
        <v>5.92</v>
      </c>
      <c r="E6" s="24">
        <v>45</v>
      </c>
      <c r="F6" s="19">
        <f t="shared" si="0"/>
        <v>266.4</v>
      </c>
      <c r="G6" s="55"/>
      <c r="H6" s="19">
        <f t="shared" si="1"/>
        <v>45</v>
      </c>
      <c r="I6" s="19">
        <f t="shared" si="2"/>
        <v>266.4</v>
      </c>
      <c r="J6" s="21" t="s">
        <v>32</v>
      </c>
      <c r="K6" s="21" t="s">
        <v>33</v>
      </c>
      <c r="L6" s="21" t="s">
        <v>34</v>
      </c>
    </row>
    <row r="7" s="47" customFormat="1" ht="11.25" spans="1:12">
      <c r="A7" s="17" t="s">
        <v>35</v>
      </c>
      <c r="B7" s="18" t="s">
        <v>36</v>
      </c>
      <c r="C7" s="23"/>
      <c r="D7" s="24">
        <v>0</v>
      </c>
      <c r="E7" s="24"/>
      <c r="F7" s="19">
        <f t="shared" si="0"/>
        <v>0</v>
      </c>
      <c r="G7" s="55"/>
      <c r="H7" s="19">
        <f t="shared" si="1"/>
        <v>0</v>
      </c>
      <c r="I7" s="19">
        <f t="shared" si="2"/>
        <v>0</v>
      </c>
      <c r="J7" s="21"/>
      <c r="K7" s="21"/>
      <c r="L7" s="21"/>
    </row>
    <row r="8" s="47" customFormat="1" ht="11.25" spans="1:12">
      <c r="A8" s="17" t="s">
        <v>37</v>
      </c>
      <c r="B8" s="18" t="s">
        <v>38</v>
      </c>
      <c r="C8" s="23"/>
      <c r="D8" s="24">
        <v>0</v>
      </c>
      <c r="E8" s="24"/>
      <c r="F8" s="19">
        <f t="shared" si="0"/>
        <v>0</v>
      </c>
      <c r="G8" s="55"/>
      <c r="H8" s="19">
        <f t="shared" si="1"/>
        <v>0</v>
      </c>
      <c r="I8" s="19">
        <f t="shared" si="2"/>
        <v>0</v>
      </c>
      <c r="J8" s="21"/>
      <c r="K8" s="21"/>
      <c r="L8" s="21"/>
    </row>
    <row r="9" s="47" customFormat="1" ht="22.5" spans="1:12">
      <c r="A9" s="17" t="s">
        <v>39</v>
      </c>
      <c r="B9" s="18" t="s">
        <v>40</v>
      </c>
      <c r="C9" s="23"/>
      <c r="D9" s="24">
        <v>0</v>
      </c>
      <c r="E9" s="24"/>
      <c r="F9" s="19">
        <f t="shared" si="0"/>
        <v>0</v>
      </c>
      <c r="G9" s="55"/>
      <c r="H9" s="19">
        <f t="shared" si="1"/>
        <v>0</v>
      </c>
      <c r="I9" s="19">
        <f t="shared" si="2"/>
        <v>0</v>
      </c>
      <c r="J9" s="21"/>
      <c r="K9" s="21"/>
      <c r="L9" s="21"/>
    </row>
    <row r="10" s="47" customFormat="1" ht="56.25" spans="1:12">
      <c r="A10" s="17" t="s">
        <v>41</v>
      </c>
      <c r="B10" s="18" t="s">
        <v>42</v>
      </c>
      <c r="C10" s="23" t="s">
        <v>31</v>
      </c>
      <c r="D10" s="24">
        <v>39.6</v>
      </c>
      <c r="E10" s="24">
        <v>150</v>
      </c>
      <c r="F10" s="19">
        <f t="shared" si="0"/>
        <v>5940</v>
      </c>
      <c r="G10" s="55"/>
      <c r="H10" s="19">
        <f t="shared" si="1"/>
        <v>150</v>
      </c>
      <c r="I10" s="19">
        <f t="shared" si="2"/>
        <v>5940</v>
      </c>
      <c r="J10" s="21" t="s">
        <v>43</v>
      </c>
      <c r="K10" s="21" t="s">
        <v>44</v>
      </c>
      <c r="L10" s="21" t="s">
        <v>45</v>
      </c>
    </row>
    <row r="11" s="47" customFormat="1" ht="22.5" spans="1:12">
      <c r="A11" s="18" t="s">
        <v>46</v>
      </c>
      <c r="B11" s="18" t="s">
        <v>47</v>
      </c>
      <c r="C11" s="23"/>
      <c r="D11" s="24">
        <v>0</v>
      </c>
      <c r="E11" s="24"/>
      <c r="F11" s="19">
        <f t="shared" si="0"/>
        <v>0</v>
      </c>
      <c r="G11" s="55"/>
      <c r="H11" s="19">
        <f t="shared" si="1"/>
        <v>0</v>
      </c>
      <c r="I11" s="19">
        <f t="shared" si="2"/>
        <v>0</v>
      </c>
      <c r="J11" s="27"/>
      <c r="K11" s="27"/>
      <c r="L11" s="27"/>
    </row>
    <row r="12" s="47" customFormat="1" ht="45" spans="1:12">
      <c r="A12" s="18" t="s">
        <v>48</v>
      </c>
      <c r="B12" s="18" t="s">
        <v>49</v>
      </c>
      <c r="C12" s="23" t="s">
        <v>50</v>
      </c>
      <c r="D12" s="24">
        <v>1</v>
      </c>
      <c r="E12" s="24">
        <f>19.2*160</f>
        <v>3072</v>
      </c>
      <c r="F12" s="19">
        <f t="shared" si="0"/>
        <v>3072</v>
      </c>
      <c r="G12" s="55"/>
      <c r="H12" s="19">
        <f t="shared" si="1"/>
        <v>3072</v>
      </c>
      <c r="I12" s="19">
        <f t="shared" si="2"/>
        <v>3072</v>
      </c>
      <c r="J12" s="21" t="s">
        <v>43</v>
      </c>
      <c r="K12" s="27" t="s">
        <v>51</v>
      </c>
      <c r="L12" s="27" t="s">
        <v>52</v>
      </c>
    </row>
    <row r="13" s="47" customFormat="1" ht="11.25" spans="1:12">
      <c r="A13" s="18" t="s">
        <v>53</v>
      </c>
      <c r="B13" s="18" t="s">
        <v>54</v>
      </c>
      <c r="C13" s="23"/>
      <c r="D13" s="24">
        <v>0</v>
      </c>
      <c r="E13" s="24"/>
      <c r="F13" s="19">
        <f t="shared" si="0"/>
        <v>0</v>
      </c>
      <c r="G13" s="55"/>
      <c r="H13" s="19">
        <f t="shared" si="1"/>
        <v>0</v>
      </c>
      <c r="I13" s="19">
        <f t="shared" si="2"/>
        <v>0</v>
      </c>
      <c r="J13" s="27"/>
      <c r="K13" s="27"/>
      <c r="L13" s="27"/>
    </row>
    <row r="14" s="47" customFormat="1" ht="45" spans="1:12">
      <c r="A14" s="17" t="s">
        <v>55</v>
      </c>
      <c r="B14" s="18" t="s">
        <v>56</v>
      </c>
      <c r="C14" s="23" t="s">
        <v>57</v>
      </c>
      <c r="D14" s="24">
        <v>1.4</v>
      </c>
      <c r="E14" s="24">
        <v>2.6</v>
      </c>
      <c r="F14" s="19">
        <f t="shared" si="0"/>
        <v>3.64</v>
      </c>
      <c r="G14" s="55"/>
      <c r="H14" s="19">
        <f t="shared" si="1"/>
        <v>2.6</v>
      </c>
      <c r="I14" s="19">
        <f t="shared" si="2"/>
        <v>3.64</v>
      </c>
      <c r="J14" s="21" t="s">
        <v>58</v>
      </c>
      <c r="K14" s="21" t="s">
        <v>59</v>
      </c>
      <c r="L14" s="21" t="s">
        <v>60</v>
      </c>
    </row>
    <row r="15" s="47" customFormat="1" ht="11.25" spans="1:12">
      <c r="A15" s="17" t="s">
        <v>61</v>
      </c>
      <c r="B15" s="18" t="s">
        <v>62</v>
      </c>
      <c r="C15" s="23"/>
      <c r="D15" s="24">
        <v>0</v>
      </c>
      <c r="E15" s="24"/>
      <c r="F15" s="19">
        <f t="shared" si="0"/>
        <v>0</v>
      </c>
      <c r="G15" s="55"/>
      <c r="H15" s="19">
        <f t="shared" si="1"/>
        <v>0</v>
      </c>
      <c r="I15" s="19">
        <f t="shared" si="2"/>
        <v>0</v>
      </c>
      <c r="J15" s="21"/>
      <c r="K15" s="21"/>
      <c r="L15" s="21"/>
    </row>
    <row r="16" s="47" customFormat="1" ht="67.5" spans="1:12">
      <c r="A16" s="17" t="s">
        <v>63</v>
      </c>
      <c r="B16" s="18" t="s">
        <v>64</v>
      </c>
      <c r="C16" s="23" t="s">
        <v>57</v>
      </c>
      <c r="D16" s="24">
        <v>1.4</v>
      </c>
      <c r="E16" s="24">
        <v>4.1</v>
      </c>
      <c r="F16" s="19">
        <f t="shared" si="0"/>
        <v>5.74</v>
      </c>
      <c r="G16" s="55"/>
      <c r="H16" s="19">
        <f t="shared" si="1"/>
        <v>4.1</v>
      </c>
      <c r="I16" s="19">
        <f t="shared" si="2"/>
        <v>5.74</v>
      </c>
      <c r="J16" s="21" t="s">
        <v>43</v>
      </c>
      <c r="K16" s="21" t="s">
        <v>65</v>
      </c>
      <c r="L16" s="21" t="s">
        <v>66</v>
      </c>
    </row>
    <row r="17" s="47" customFormat="1" ht="11.25" spans="1:12">
      <c r="A17" s="17" t="s">
        <v>67</v>
      </c>
      <c r="B17" s="18" t="s">
        <v>68</v>
      </c>
      <c r="C17" s="23"/>
      <c r="D17" s="24">
        <v>0</v>
      </c>
      <c r="E17" s="24"/>
      <c r="F17" s="19">
        <f t="shared" si="0"/>
        <v>0</v>
      </c>
      <c r="G17" s="55"/>
      <c r="H17" s="19">
        <f t="shared" si="1"/>
        <v>0</v>
      </c>
      <c r="I17" s="19">
        <f t="shared" si="2"/>
        <v>0</v>
      </c>
      <c r="J17" s="21"/>
      <c r="K17" s="21"/>
      <c r="L17" s="21"/>
    </row>
    <row r="18" s="47" customFormat="1" ht="22.5" spans="1:12">
      <c r="A18" s="17" t="s">
        <v>69</v>
      </c>
      <c r="B18" s="18" t="s">
        <v>70</v>
      </c>
      <c r="C18" s="23"/>
      <c r="D18" s="24">
        <v>0</v>
      </c>
      <c r="E18" s="24"/>
      <c r="F18" s="19">
        <f t="shared" si="0"/>
        <v>0</v>
      </c>
      <c r="G18" s="55"/>
      <c r="H18" s="19">
        <f t="shared" si="1"/>
        <v>0</v>
      </c>
      <c r="I18" s="19">
        <f t="shared" si="2"/>
        <v>0</v>
      </c>
      <c r="J18" s="21"/>
      <c r="K18" s="21"/>
      <c r="L18" s="21"/>
    </row>
    <row r="19" s="47" customFormat="1" ht="33.75" spans="1:12">
      <c r="A19" s="17" t="s">
        <v>71</v>
      </c>
      <c r="B19" s="18" t="s">
        <v>72</v>
      </c>
      <c r="C19" s="23" t="s">
        <v>73</v>
      </c>
      <c r="D19" s="24">
        <v>5.83</v>
      </c>
      <c r="E19" s="24">
        <v>35</v>
      </c>
      <c r="F19" s="19">
        <f t="shared" si="0"/>
        <v>204.05</v>
      </c>
      <c r="G19" s="55"/>
      <c r="H19" s="19">
        <f t="shared" si="1"/>
        <v>35</v>
      </c>
      <c r="I19" s="19">
        <f t="shared" si="2"/>
        <v>204.05</v>
      </c>
      <c r="J19" s="21" t="s">
        <v>43</v>
      </c>
      <c r="K19" s="21" t="s">
        <v>74</v>
      </c>
      <c r="L19" s="21" t="s">
        <v>75</v>
      </c>
    </row>
    <row r="20" s="47" customFormat="1" ht="11.25" spans="1:12">
      <c r="A20" s="17" t="s">
        <v>76</v>
      </c>
      <c r="B20" s="18" t="s">
        <v>77</v>
      </c>
      <c r="C20" s="23"/>
      <c r="D20" s="24">
        <v>0</v>
      </c>
      <c r="E20" s="24"/>
      <c r="F20" s="19">
        <f t="shared" si="0"/>
        <v>0</v>
      </c>
      <c r="G20" s="55"/>
      <c r="H20" s="19">
        <f t="shared" si="1"/>
        <v>0</v>
      </c>
      <c r="I20" s="19">
        <f t="shared" si="2"/>
        <v>0</v>
      </c>
      <c r="J20" s="21"/>
      <c r="K20" s="21"/>
      <c r="L20" s="21"/>
    </row>
    <row r="21" s="47" customFormat="1" ht="67.5" spans="1:12">
      <c r="A21" s="17" t="s">
        <v>78</v>
      </c>
      <c r="B21" s="18" t="s">
        <v>79</v>
      </c>
      <c r="C21" s="23" t="s">
        <v>31</v>
      </c>
      <c r="D21" s="24">
        <v>540.61</v>
      </c>
      <c r="E21" s="24">
        <v>12</v>
      </c>
      <c r="F21" s="19">
        <f t="shared" si="0"/>
        <v>6487.32</v>
      </c>
      <c r="G21" s="55"/>
      <c r="H21" s="19">
        <f t="shared" si="1"/>
        <v>12</v>
      </c>
      <c r="I21" s="19">
        <f t="shared" si="2"/>
        <v>6487.32</v>
      </c>
      <c r="J21" s="21" t="s">
        <v>80</v>
      </c>
      <c r="K21" s="21" t="s">
        <v>81</v>
      </c>
      <c r="L21" s="26" t="s">
        <v>82</v>
      </c>
    </row>
    <row r="22" s="47" customFormat="1" ht="67.5" spans="1:12">
      <c r="A22" s="17" t="s">
        <v>83</v>
      </c>
      <c r="B22" s="18" t="s">
        <v>84</v>
      </c>
      <c r="C22" s="23" t="s">
        <v>31</v>
      </c>
      <c r="D22" s="24">
        <v>231.69</v>
      </c>
      <c r="E22" s="24">
        <v>28</v>
      </c>
      <c r="F22" s="19">
        <f t="shared" si="0"/>
        <v>6487.32</v>
      </c>
      <c r="G22" s="55"/>
      <c r="H22" s="19">
        <f t="shared" si="1"/>
        <v>28</v>
      </c>
      <c r="I22" s="19">
        <f t="shared" si="2"/>
        <v>6487.32</v>
      </c>
      <c r="J22" s="21" t="s">
        <v>80</v>
      </c>
      <c r="K22" s="21" t="s">
        <v>81</v>
      </c>
      <c r="L22" s="26" t="s">
        <v>85</v>
      </c>
    </row>
    <row r="23" s="47" customFormat="1" ht="11.25" spans="1:12">
      <c r="A23" s="17" t="s">
        <v>86</v>
      </c>
      <c r="B23" s="18" t="s">
        <v>87</v>
      </c>
      <c r="C23" s="23"/>
      <c r="D23" s="24">
        <v>0</v>
      </c>
      <c r="E23" s="24"/>
      <c r="F23" s="19">
        <f t="shared" si="0"/>
        <v>0</v>
      </c>
      <c r="G23" s="55"/>
      <c r="H23" s="19">
        <f t="shared" si="1"/>
        <v>0</v>
      </c>
      <c r="I23" s="19">
        <f t="shared" si="2"/>
        <v>0</v>
      </c>
      <c r="J23" s="21"/>
      <c r="K23" s="21"/>
      <c r="L23" s="21"/>
    </row>
    <row r="24" s="47" customFormat="1" ht="11.25" spans="1:12">
      <c r="A24" s="17" t="s">
        <v>88</v>
      </c>
      <c r="B24" s="18" t="s">
        <v>89</v>
      </c>
      <c r="C24" s="23"/>
      <c r="D24" s="24">
        <v>0</v>
      </c>
      <c r="E24" s="24"/>
      <c r="F24" s="19">
        <f t="shared" si="0"/>
        <v>0</v>
      </c>
      <c r="G24" s="55"/>
      <c r="H24" s="19">
        <f t="shared" si="1"/>
        <v>0</v>
      </c>
      <c r="I24" s="19">
        <f t="shared" si="2"/>
        <v>0</v>
      </c>
      <c r="J24" s="21"/>
      <c r="K24" s="21"/>
      <c r="L24" s="21"/>
    </row>
    <row r="25" s="47" customFormat="1" ht="45" spans="1:12">
      <c r="A25" s="17" t="s">
        <v>90</v>
      </c>
      <c r="B25" s="18" t="s">
        <v>91</v>
      </c>
      <c r="C25" s="23" t="s">
        <v>92</v>
      </c>
      <c r="D25" s="24">
        <v>98.43</v>
      </c>
      <c r="E25" s="24">
        <v>20</v>
      </c>
      <c r="F25" s="19">
        <f t="shared" si="0"/>
        <v>1968.6</v>
      </c>
      <c r="G25" s="55"/>
      <c r="H25" s="19">
        <f t="shared" si="1"/>
        <v>20</v>
      </c>
      <c r="I25" s="19">
        <f t="shared" si="2"/>
        <v>1968.6</v>
      </c>
      <c r="J25" s="21" t="s">
        <v>93</v>
      </c>
      <c r="K25" s="21" t="s">
        <v>94</v>
      </c>
      <c r="L25" s="21" t="s">
        <v>95</v>
      </c>
    </row>
    <row r="26" s="47" customFormat="1" ht="11.25" spans="1:12">
      <c r="A26" s="17" t="s">
        <v>96</v>
      </c>
      <c r="B26" s="18" t="s">
        <v>97</v>
      </c>
      <c r="C26" s="23"/>
      <c r="D26" s="24">
        <v>0</v>
      </c>
      <c r="E26" s="24"/>
      <c r="F26" s="19">
        <f t="shared" si="0"/>
        <v>0</v>
      </c>
      <c r="G26" s="55"/>
      <c r="H26" s="19">
        <f t="shared" si="1"/>
        <v>0</v>
      </c>
      <c r="I26" s="19">
        <f t="shared" si="2"/>
        <v>0</v>
      </c>
      <c r="J26" s="21"/>
      <c r="K26" s="21"/>
      <c r="L26" s="21"/>
    </row>
    <row r="27" s="47" customFormat="1" ht="22.5" spans="1:12">
      <c r="A27" s="17" t="s">
        <v>98</v>
      </c>
      <c r="B27" s="18" t="s">
        <v>99</v>
      </c>
      <c r="C27" s="23"/>
      <c r="D27" s="24">
        <v>0</v>
      </c>
      <c r="E27" s="24"/>
      <c r="F27" s="19">
        <f t="shared" si="0"/>
        <v>0</v>
      </c>
      <c r="G27" s="55"/>
      <c r="H27" s="19">
        <f t="shared" si="1"/>
        <v>0</v>
      </c>
      <c r="I27" s="19">
        <f t="shared" si="2"/>
        <v>0</v>
      </c>
      <c r="J27" s="21"/>
      <c r="K27" s="21"/>
      <c r="L27" s="21"/>
    </row>
    <row r="28" s="47" customFormat="1" ht="22.5" spans="1:12">
      <c r="A28" s="17" t="s">
        <v>100</v>
      </c>
      <c r="B28" s="18" t="s">
        <v>101</v>
      </c>
      <c r="C28" s="23"/>
      <c r="D28" s="24">
        <v>0</v>
      </c>
      <c r="E28" s="24"/>
      <c r="F28" s="19">
        <f t="shared" si="0"/>
        <v>0</v>
      </c>
      <c r="G28" s="55"/>
      <c r="H28" s="19">
        <f t="shared" si="1"/>
        <v>0</v>
      </c>
      <c r="I28" s="19">
        <f t="shared" si="2"/>
        <v>0</v>
      </c>
      <c r="J28" s="21"/>
      <c r="K28" s="21"/>
      <c r="L28" s="26"/>
    </row>
    <row r="29" s="47" customFormat="1" ht="22.5" spans="1:12">
      <c r="A29" s="17" t="s">
        <v>102</v>
      </c>
      <c r="B29" s="18" t="s">
        <v>103</v>
      </c>
      <c r="C29" s="23" t="s">
        <v>57</v>
      </c>
      <c r="D29" s="24">
        <v>14.14</v>
      </c>
      <c r="E29" s="24">
        <v>25</v>
      </c>
      <c r="F29" s="19">
        <f t="shared" si="0"/>
        <v>353.5</v>
      </c>
      <c r="G29" s="55"/>
      <c r="H29" s="19">
        <f t="shared" si="1"/>
        <v>25</v>
      </c>
      <c r="I29" s="19">
        <f t="shared" si="2"/>
        <v>353.5</v>
      </c>
      <c r="J29" s="21" t="s">
        <v>24</v>
      </c>
      <c r="K29" s="21" t="s">
        <v>104</v>
      </c>
      <c r="L29" s="21" t="s">
        <v>105</v>
      </c>
    </row>
    <row r="30" s="47" customFormat="1" ht="22.5" spans="1:12">
      <c r="A30" s="17" t="s">
        <v>106</v>
      </c>
      <c r="B30" s="18" t="s">
        <v>107</v>
      </c>
      <c r="C30" s="23" t="s">
        <v>108</v>
      </c>
      <c r="D30" s="24">
        <v>672</v>
      </c>
      <c r="E30" s="24">
        <v>25</v>
      </c>
      <c r="F30" s="19">
        <f t="shared" si="0"/>
        <v>16800</v>
      </c>
      <c r="G30" s="55"/>
      <c r="H30" s="19">
        <f t="shared" si="1"/>
        <v>25</v>
      </c>
      <c r="I30" s="19">
        <f t="shared" si="2"/>
        <v>16800</v>
      </c>
      <c r="J30" s="21" t="s">
        <v>24</v>
      </c>
      <c r="K30" s="21" t="s">
        <v>104</v>
      </c>
      <c r="L30" s="21" t="s">
        <v>105</v>
      </c>
    </row>
    <row r="31" s="47" customFormat="1" ht="11.25" spans="1:12">
      <c r="A31" s="17" t="s">
        <v>109</v>
      </c>
      <c r="B31" s="18" t="s">
        <v>110</v>
      </c>
      <c r="C31" s="23" t="s">
        <v>111</v>
      </c>
      <c r="D31" s="24">
        <v>0</v>
      </c>
      <c r="E31" s="24"/>
      <c r="F31" s="19">
        <f t="shared" si="0"/>
        <v>0</v>
      </c>
      <c r="G31" s="55"/>
      <c r="H31" s="19">
        <f t="shared" si="1"/>
        <v>0</v>
      </c>
      <c r="I31" s="19">
        <f t="shared" si="2"/>
        <v>0</v>
      </c>
      <c r="J31" s="21"/>
      <c r="K31" s="21"/>
      <c r="L31" s="26"/>
    </row>
    <row r="32" s="47" customFormat="1" ht="45" spans="1:12">
      <c r="A32" s="17" t="s">
        <v>112</v>
      </c>
      <c r="B32" s="18" t="s">
        <v>113</v>
      </c>
      <c r="C32" s="23" t="s">
        <v>108</v>
      </c>
      <c r="D32" s="24">
        <v>42.3</v>
      </c>
      <c r="E32" s="24">
        <v>20</v>
      </c>
      <c r="F32" s="19">
        <f t="shared" si="0"/>
        <v>846</v>
      </c>
      <c r="G32" s="55"/>
      <c r="H32" s="19">
        <f t="shared" si="1"/>
        <v>20</v>
      </c>
      <c r="I32" s="19">
        <f t="shared" si="2"/>
        <v>846</v>
      </c>
      <c r="J32" s="21" t="s">
        <v>93</v>
      </c>
      <c r="K32" s="21" t="s">
        <v>94</v>
      </c>
      <c r="L32" s="21" t="s">
        <v>114</v>
      </c>
    </row>
    <row r="33" s="47" customFormat="1" ht="11.25" spans="1:12">
      <c r="A33" s="17" t="s">
        <v>115</v>
      </c>
      <c r="B33" s="18" t="s">
        <v>116</v>
      </c>
      <c r="C33" s="23"/>
      <c r="D33" s="24">
        <v>0</v>
      </c>
      <c r="E33" s="24"/>
      <c r="F33" s="19">
        <f t="shared" si="0"/>
        <v>0</v>
      </c>
      <c r="G33" s="55"/>
      <c r="H33" s="19">
        <f t="shared" si="1"/>
        <v>0</v>
      </c>
      <c r="I33" s="19">
        <f t="shared" si="2"/>
        <v>0</v>
      </c>
      <c r="J33" s="21"/>
      <c r="K33" s="21"/>
      <c r="L33" s="26"/>
    </row>
    <row r="34" s="47" customFormat="1" ht="11.25" spans="1:12">
      <c r="A34" s="17" t="s">
        <v>117</v>
      </c>
      <c r="B34" s="18" t="s">
        <v>118</v>
      </c>
      <c r="C34" s="23"/>
      <c r="D34" s="24">
        <v>0</v>
      </c>
      <c r="E34" s="24"/>
      <c r="F34" s="19">
        <f t="shared" si="0"/>
        <v>0</v>
      </c>
      <c r="G34" s="55"/>
      <c r="H34" s="19">
        <f t="shared" si="1"/>
        <v>0</v>
      </c>
      <c r="I34" s="19">
        <f t="shared" si="2"/>
        <v>0</v>
      </c>
      <c r="J34" s="21"/>
      <c r="K34" s="21"/>
      <c r="L34" s="26"/>
    </row>
    <row r="35" s="47" customFormat="1" ht="45" spans="1:12">
      <c r="A35" s="17" t="s">
        <v>119</v>
      </c>
      <c r="B35" s="18" t="s">
        <v>120</v>
      </c>
      <c r="C35" s="23" t="s">
        <v>121</v>
      </c>
      <c r="D35" s="24">
        <v>802.4</v>
      </c>
      <c r="E35" s="24">
        <v>35</v>
      </c>
      <c r="F35" s="19">
        <f t="shared" si="0"/>
        <v>28084</v>
      </c>
      <c r="G35" s="55"/>
      <c r="H35" s="19">
        <f t="shared" si="1"/>
        <v>35</v>
      </c>
      <c r="I35" s="19">
        <f t="shared" si="2"/>
        <v>28084</v>
      </c>
      <c r="J35" s="21" t="s">
        <v>93</v>
      </c>
      <c r="K35" s="21" t="s">
        <v>122</v>
      </c>
      <c r="L35" s="21" t="s">
        <v>123</v>
      </c>
    </row>
    <row r="36" s="47" customFormat="1" ht="11.25" spans="1:12">
      <c r="A36" s="17" t="s">
        <v>124</v>
      </c>
      <c r="B36" s="18" t="s">
        <v>125</v>
      </c>
      <c r="C36" s="23"/>
      <c r="D36" s="24">
        <v>0</v>
      </c>
      <c r="E36" s="24"/>
      <c r="F36" s="19">
        <f t="shared" si="0"/>
        <v>0</v>
      </c>
      <c r="G36" s="55"/>
      <c r="H36" s="19">
        <f t="shared" si="1"/>
        <v>0</v>
      </c>
      <c r="I36" s="19">
        <f t="shared" si="2"/>
        <v>0</v>
      </c>
      <c r="J36" s="21"/>
      <c r="K36" s="21"/>
      <c r="L36" s="26"/>
    </row>
    <row r="37" s="47" customFormat="1" ht="45" spans="1:12">
      <c r="A37" s="17" t="s">
        <v>126</v>
      </c>
      <c r="B37" s="18" t="s">
        <v>127</v>
      </c>
      <c r="C37" s="23" t="s">
        <v>121</v>
      </c>
      <c r="D37" s="24">
        <v>28.3</v>
      </c>
      <c r="E37" s="24">
        <v>30</v>
      </c>
      <c r="F37" s="19">
        <f t="shared" si="0"/>
        <v>849</v>
      </c>
      <c r="G37" s="55"/>
      <c r="H37" s="19">
        <f t="shared" ref="H37:H67" si="3">TRUNC(E37*(1-G37%/100),2)</f>
        <v>30</v>
      </c>
      <c r="I37" s="19">
        <f t="shared" ref="I37:I67" si="4">H37*D37</f>
        <v>849</v>
      </c>
      <c r="J37" s="21" t="s">
        <v>93</v>
      </c>
      <c r="K37" s="21" t="s">
        <v>122</v>
      </c>
      <c r="L37" s="21" t="s">
        <v>123</v>
      </c>
    </row>
    <row r="38" s="47" customFormat="1" ht="22.5" spans="1:12">
      <c r="A38" s="17" t="s">
        <v>128</v>
      </c>
      <c r="B38" s="18" t="s">
        <v>129</v>
      </c>
      <c r="C38" s="23"/>
      <c r="D38" s="24">
        <v>0</v>
      </c>
      <c r="E38" s="24"/>
      <c r="F38" s="19">
        <f t="shared" si="0"/>
        <v>0</v>
      </c>
      <c r="G38" s="55"/>
      <c r="H38" s="19">
        <f t="shared" si="3"/>
        <v>0</v>
      </c>
      <c r="I38" s="19">
        <f t="shared" si="4"/>
        <v>0</v>
      </c>
      <c r="J38" s="21"/>
      <c r="K38" s="21"/>
      <c r="L38" s="26"/>
    </row>
    <row r="39" s="47" customFormat="1" ht="11.25" spans="1:12">
      <c r="A39" s="17" t="s">
        <v>130</v>
      </c>
      <c r="B39" s="18" t="s">
        <v>131</v>
      </c>
      <c r="C39" s="23"/>
      <c r="D39" s="24">
        <v>0</v>
      </c>
      <c r="E39" s="24"/>
      <c r="F39" s="19">
        <f t="shared" si="0"/>
        <v>0</v>
      </c>
      <c r="G39" s="55"/>
      <c r="H39" s="19">
        <f t="shared" si="3"/>
        <v>0</v>
      </c>
      <c r="I39" s="19">
        <f t="shared" si="4"/>
        <v>0</v>
      </c>
      <c r="J39" s="21"/>
      <c r="K39" s="21"/>
      <c r="L39" s="26"/>
    </row>
    <row r="40" s="47" customFormat="1" ht="22.5" spans="1:12">
      <c r="A40" s="17" t="s">
        <v>132</v>
      </c>
      <c r="B40" s="18" t="s">
        <v>133</v>
      </c>
      <c r="C40" s="23"/>
      <c r="D40" s="24">
        <v>0</v>
      </c>
      <c r="E40" s="24"/>
      <c r="F40" s="19">
        <f t="shared" si="0"/>
        <v>0</v>
      </c>
      <c r="G40" s="55"/>
      <c r="H40" s="19">
        <f t="shared" si="3"/>
        <v>0</v>
      </c>
      <c r="I40" s="19">
        <f t="shared" si="4"/>
        <v>0</v>
      </c>
      <c r="J40" s="21"/>
      <c r="K40" s="21"/>
      <c r="L40" s="26"/>
    </row>
    <row r="41" s="47" customFormat="1" ht="33.75" spans="1:12">
      <c r="A41" s="17" t="s">
        <v>134</v>
      </c>
      <c r="B41" s="18" t="s">
        <v>135</v>
      </c>
      <c r="C41" s="23" t="s">
        <v>31</v>
      </c>
      <c r="D41" s="24">
        <v>151.2</v>
      </c>
      <c r="E41" s="24">
        <v>100</v>
      </c>
      <c r="F41" s="19">
        <f t="shared" si="0"/>
        <v>15120</v>
      </c>
      <c r="G41" s="55"/>
      <c r="H41" s="19">
        <f t="shared" si="3"/>
        <v>100</v>
      </c>
      <c r="I41" s="19">
        <f t="shared" si="4"/>
        <v>15120</v>
      </c>
      <c r="J41" s="21" t="s">
        <v>43</v>
      </c>
      <c r="K41" s="21" t="s">
        <v>136</v>
      </c>
      <c r="L41" s="21" t="s">
        <v>137</v>
      </c>
    </row>
    <row r="42" s="47" customFormat="1" ht="11.25" spans="1:12">
      <c r="A42" s="17" t="s">
        <v>138</v>
      </c>
      <c r="B42" s="18" t="s">
        <v>139</v>
      </c>
      <c r="C42" s="23"/>
      <c r="D42" s="24">
        <v>0</v>
      </c>
      <c r="E42" s="24"/>
      <c r="F42" s="19">
        <f t="shared" si="0"/>
        <v>0</v>
      </c>
      <c r="G42" s="55"/>
      <c r="H42" s="19">
        <f t="shared" si="3"/>
        <v>0</v>
      </c>
      <c r="I42" s="19">
        <f t="shared" si="4"/>
        <v>0</v>
      </c>
      <c r="J42" s="21"/>
      <c r="K42" s="21"/>
      <c r="L42" s="26"/>
    </row>
    <row r="43" s="47" customFormat="1" ht="11.25" spans="1:12">
      <c r="A43" s="17" t="s">
        <v>140</v>
      </c>
      <c r="B43" s="18" t="s">
        <v>141</v>
      </c>
      <c r="C43" s="23"/>
      <c r="D43" s="24">
        <v>0</v>
      </c>
      <c r="E43" s="24"/>
      <c r="F43" s="19">
        <f t="shared" si="0"/>
        <v>0</v>
      </c>
      <c r="G43" s="55"/>
      <c r="H43" s="19">
        <f t="shared" si="3"/>
        <v>0</v>
      </c>
      <c r="I43" s="19">
        <f t="shared" si="4"/>
        <v>0</v>
      </c>
      <c r="J43" s="21"/>
      <c r="K43" s="21"/>
      <c r="L43" s="26"/>
    </row>
    <row r="44" s="47" customFormat="1" ht="45" spans="1:12">
      <c r="A44" s="17" t="s">
        <v>142</v>
      </c>
      <c r="B44" s="18" t="s">
        <v>143</v>
      </c>
      <c r="C44" s="23" t="s">
        <v>73</v>
      </c>
      <c r="D44" s="24">
        <v>123.1</v>
      </c>
      <c r="E44" s="24">
        <v>15</v>
      </c>
      <c r="F44" s="19">
        <f t="shared" si="0"/>
        <v>1846.5</v>
      </c>
      <c r="G44" s="55"/>
      <c r="H44" s="19">
        <f t="shared" si="3"/>
        <v>15</v>
      </c>
      <c r="I44" s="19">
        <f t="shared" si="4"/>
        <v>1846.5</v>
      </c>
      <c r="J44" s="21" t="s">
        <v>43</v>
      </c>
      <c r="K44" s="21" t="s">
        <v>144</v>
      </c>
      <c r="L44" s="26" t="s">
        <v>145</v>
      </c>
    </row>
    <row r="45" s="47" customFormat="1" ht="78.75" spans="1:12">
      <c r="A45" s="17" t="s">
        <v>146</v>
      </c>
      <c r="B45" s="18" t="s">
        <v>147</v>
      </c>
      <c r="C45" s="23" t="s">
        <v>57</v>
      </c>
      <c r="D45" s="24">
        <v>1.6</v>
      </c>
      <c r="E45" s="24">
        <v>720</v>
      </c>
      <c r="F45" s="19">
        <f t="shared" si="0"/>
        <v>1152</v>
      </c>
      <c r="G45" s="55"/>
      <c r="H45" s="19">
        <f t="shared" si="3"/>
        <v>720</v>
      </c>
      <c r="I45" s="19">
        <f t="shared" si="4"/>
        <v>1152</v>
      </c>
      <c r="J45" s="21" t="s">
        <v>148</v>
      </c>
      <c r="K45" s="21" t="s">
        <v>149</v>
      </c>
      <c r="L45" s="26" t="s">
        <v>150</v>
      </c>
    </row>
    <row r="46" s="47" customFormat="1" ht="22.5" spans="1:12">
      <c r="A46" s="17" t="s">
        <v>151</v>
      </c>
      <c r="B46" s="18" t="s">
        <v>152</v>
      </c>
      <c r="C46" s="23"/>
      <c r="D46" s="24">
        <v>0</v>
      </c>
      <c r="E46" s="24"/>
      <c r="F46" s="19">
        <f t="shared" si="0"/>
        <v>0</v>
      </c>
      <c r="G46" s="55"/>
      <c r="H46" s="19">
        <f t="shared" si="3"/>
        <v>0</v>
      </c>
      <c r="I46" s="19">
        <f t="shared" si="4"/>
        <v>0</v>
      </c>
      <c r="J46" s="21"/>
      <c r="K46" s="21"/>
      <c r="L46" s="26"/>
    </row>
    <row r="47" s="47" customFormat="1" ht="33.75" spans="1:12">
      <c r="A47" s="17" t="s">
        <v>153</v>
      </c>
      <c r="B47" s="18" t="s">
        <v>154</v>
      </c>
      <c r="C47" s="23" t="s">
        <v>31</v>
      </c>
      <c r="D47" s="24">
        <v>345.6</v>
      </c>
      <c r="E47" s="24">
        <v>100</v>
      </c>
      <c r="F47" s="19">
        <f t="shared" si="0"/>
        <v>34560</v>
      </c>
      <c r="G47" s="55"/>
      <c r="H47" s="19">
        <f t="shared" si="3"/>
        <v>100</v>
      </c>
      <c r="I47" s="19">
        <f t="shared" si="4"/>
        <v>34560</v>
      </c>
      <c r="J47" s="21" t="s">
        <v>43</v>
      </c>
      <c r="K47" s="21" t="s">
        <v>155</v>
      </c>
      <c r="L47" s="26" t="s">
        <v>156</v>
      </c>
    </row>
    <row r="48" s="47" customFormat="1" ht="11.25" spans="1:12">
      <c r="A48" s="17" t="s">
        <v>157</v>
      </c>
      <c r="B48" s="18" t="s">
        <v>158</v>
      </c>
      <c r="C48" s="23"/>
      <c r="D48" s="24">
        <v>0</v>
      </c>
      <c r="E48" s="24"/>
      <c r="F48" s="19">
        <f t="shared" si="0"/>
        <v>0</v>
      </c>
      <c r="G48" s="55"/>
      <c r="H48" s="19">
        <f t="shared" si="3"/>
        <v>0</v>
      </c>
      <c r="I48" s="19">
        <f t="shared" si="4"/>
        <v>0</v>
      </c>
      <c r="J48" s="21"/>
      <c r="K48" s="21"/>
      <c r="L48" s="26"/>
    </row>
    <row r="49" s="47" customFormat="1" ht="22.5" spans="1:12">
      <c r="A49" s="17" t="s">
        <v>159</v>
      </c>
      <c r="B49" s="18" t="s">
        <v>160</v>
      </c>
      <c r="C49" s="23"/>
      <c r="D49" s="24">
        <v>0</v>
      </c>
      <c r="E49" s="24"/>
      <c r="F49" s="19">
        <f t="shared" si="0"/>
        <v>0</v>
      </c>
      <c r="G49" s="55"/>
      <c r="H49" s="19">
        <f t="shared" si="3"/>
        <v>0</v>
      </c>
      <c r="I49" s="19">
        <f t="shared" si="4"/>
        <v>0</v>
      </c>
      <c r="J49" s="21"/>
      <c r="K49" s="21"/>
      <c r="L49" s="26"/>
    </row>
    <row r="50" s="47" customFormat="1" ht="22.5" spans="1:12">
      <c r="A50" s="17" t="s">
        <v>161</v>
      </c>
      <c r="B50" s="18" t="s">
        <v>162</v>
      </c>
      <c r="C50" s="23"/>
      <c r="D50" s="24">
        <v>0</v>
      </c>
      <c r="E50" s="24"/>
      <c r="F50" s="19">
        <f t="shared" si="0"/>
        <v>0</v>
      </c>
      <c r="G50" s="55"/>
      <c r="H50" s="19">
        <f t="shared" si="3"/>
        <v>0</v>
      </c>
      <c r="I50" s="19">
        <f t="shared" si="4"/>
        <v>0</v>
      </c>
      <c r="J50" s="21"/>
      <c r="K50" s="21"/>
      <c r="L50" s="26"/>
    </row>
    <row r="51" s="47" customFormat="1" ht="78.75" spans="1:12">
      <c r="A51" s="17" t="s">
        <v>163</v>
      </c>
      <c r="B51" s="18" t="s">
        <v>164</v>
      </c>
      <c r="C51" s="23" t="s">
        <v>31</v>
      </c>
      <c r="D51" s="24">
        <v>0.248</v>
      </c>
      <c r="E51" s="24">
        <v>150</v>
      </c>
      <c r="F51" s="19">
        <f t="shared" si="0"/>
        <v>37.2</v>
      </c>
      <c r="G51" s="55"/>
      <c r="H51" s="19">
        <f t="shared" si="3"/>
        <v>150</v>
      </c>
      <c r="I51" s="19">
        <f t="shared" si="4"/>
        <v>37.2</v>
      </c>
      <c r="J51" s="21" t="s">
        <v>43</v>
      </c>
      <c r="K51" s="21" t="s">
        <v>165</v>
      </c>
      <c r="L51" s="21" t="s">
        <v>166</v>
      </c>
    </row>
    <row r="52" s="47" customFormat="1" ht="78.75" spans="1:12">
      <c r="A52" s="17" t="s">
        <v>167</v>
      </c>
      <c r="B52" s="18" t="s">
        <v>168</v>
      </c>
      <c r="C52" s="23" t="s">
        <v>31</v>
      </c>
      <c r="D52" s="24">
        <v>0.4</v>
      </c>
      <c r="E52" s="24">
        <v>150</v>
      </c>
      <c r="F52" s="19">
        <f t="shared" si="0"/>
        <v>60</v>
      </c>
      <c r="G52" s="55"/>
      <c r="H52" s="19">
        <f t="shared" si="3"/>
        <v>150</v>
      </c>
      <c r="I52" s="19">
        <f t="shared" si="4"/>
        <v>60</v>
      </c>
      <c r="J52" s="21" t="s">
        <v>43</v>
      </c>
      <c r="K52" s="21" t="s">
        <v>165</v>
      </c>
      <c r="L52" s="21" t="s">
        <v>166</v>
      </c>
    </row>
    <row r="53" s="47" customFormat="1" ht="22.5" spans="1:12">
      <c r="A53" s="17" t="s">
        <v>169</v>
      </c>
      <c r="B53" s="18" t="s">
        <v>170</v>
      </c>
      <c r="C53" s="23" t="s">
        <v>121</v>
      </c>
      <c r="D53" s="24">
        <v>24</v>
      </c>
      <c r="E53" s="24">
        <v>30</v>
      </c>
      <c r="F53" s="19">
        <f t="shared" si="0"/>
        <v>720</v>
      </c>
      <c r="G53" s="55"/>
      <c r="H53" s="19">
        <f t="shared" si="3"/>
        <v>30</v>
      </c>
      <c r="I53" s="19">
        <f t="shared" si="4"/>
        <v>720</v>
      </c>
      <c r="J53" s="21" t="s">
        <v>171</v>
      </c>
      <c r="K53" s="21" t="s">
        <v>172</v>
      </c>
      <c r="L53" s="26" t="s">
        <v>173</v>
      </c>
    </row>
    <row r="54" s="47" customFormat="1" ht="11.25" spans="1:12">
      <c r="A54" s="17" t="s">
        <v>174</v>
      </c>
      <c r="B54" s="18" t="s">
        <v>175</v>
      </c>
      <c r="C54" s="23"/>
      <c r="D54" s="24">
        <v>0</v>
      </c>
      <c r="E54" s="24"/>
      <c r="F54" s="19">
        <f t="shared" si="0"/>
        <v>0</v>
      </c>
      <c r="G54" s="55"/>
      <c r="H54" s="19">
        <f t="shared" si="3"/>
        <v>0</v>
      </c>
      <c r="I54" s="19">
        <f t="shared" si="4"/>
        <v>0</v>
      </c>
      <c r="J54" s="21"/>
      <c r="K54" s="21"/>
      <c r="L54" s="26"/>
    </row>
    <row r="55" s="47" customFormat="1" ht="11.25" spans="1:12">
      <c r="A55" s="17" t="s">
        <v>176</v>
      </c>
      <c r="B55" s="18" t="s">
        <v>177</v>
      </c>
      <c r="C55" s="23"/>
      <c r="D55" s="24">
        <v>0</v>
      </c>
      <c r="E55" s="24"/>
      <c r="F55" s="19">
        <f t="shared" si="0"/>
        <v>0</v>
      </c>
      <c r="G55" s="55"/>
      <c r="H55" s="19">
        <f t="shared" si="3"/>
        <v>0</v>
      </c>
      <c r="I55" s="19">
        <f t="shared" si="4"/>
        <v>0</v>
      </c>
      <c r="J55" s="21"/>
      <c r="K55" s="21"/>
      <c r="L55" s="26"/>
    </row>
    <row r="56" s="47" customFormat="1" ht="90" spans="1:12">
      <c r="A56" s="17" t="s">
        <v>178</v>
      </c>
      <c r="B56" s="18" t="s">
        <v>179</v>
      </c>
      <c r="C56" s="23" t="s">
        <v>57</v>
      </c>
      <c r="D56" s="24">
        <v>90</v>
      </c>
      <c r="E56" s="24">
        <f>150*0.1</f>
        <v>15</v>
      </c>
      <c r="F56" s="19">
        <f t="shared" si="0"/>
        <v>1350</v>
      </c>
      <c r="G56" s="55"/>
      <c r="H56" s="19">
        <f t="shared" si="3"/>
        <v>15</v>
      </c>
      <c r="I56" s="19">
        <f t="shared" si="4"/>
        <v>1350</v>
      </c>
      <c r="J56" s="21" t="s">
        <v>43</v>
      </c>
      <c r="K56" s="21" t="s">
        <v>180</v>
      </c>
      <c r="L56" s="21" t="s">
        <v>181</v>
      </c>
    </row>
    <row r="57" s="47" customFormat="1" ht="11.25" spans="1:12">
      <c r="A57" s="17" t="s">
        <v>182</v>
      </c>
      <c r="B57" s="18" t="s">
        <v>183</v>
      </c>
      <c r="C57" s="23"/>
      <c r="D57" s="24">
        <v>0</v>
      </c>
      <c r="E57" s="24"/>
      <c r="F57" s="19">
        <f t="shared" si="0"/>
        <v>0</v>
      </c>
      <c r="G57" s="55"/>
      <c r="H57" s="19">
        <f t="shared" si="3"/>
        <v>0</v>
      </c>
      <c r="I57" s="19">
        <f t="shared" si="4"/>
        <v>0</v>
      </c>
      <c r="J57" s="21"/>
      <c r="K57" s="21"/>
      <c r="L57" s="26"/>
    </row>
    <row r="58" s="47" customFormat="1" ht="45" spans="1:12">
      <c r="A58" s="17" t="s">
        <v>184</v>
      </c>
      <c r="B58" s="18" t="s">
        <v>185</v>
      </c>
      <c r="C58" s="23" t="s">
        <v>57</v>
      </c>
      <c r="D58" s="24">
        <v>1.4</v>
      </c>
      <c r="E58" s="24">
        <v>5</v>
      </c>
      <c r="F58" s="19">
        <f t="shared" si="0"/>
        <v>7</v>
      </c>
      <c r="G58" s="55"/>
      <c r="H58" s="19">
        <f t="shared" si="3"/>
        <v>5</v>
      </c>
      <c r="I58" s="19">
        <f t="shared" si="4"/>
        <v>7</v>
      </c>
      <c r="J58" s="21" t="s">
        <v>186</v>
      </c>
      <c r="K58" s="21" t="s">
        <v>187</v>
      </c>
      <c r="L58" s="26" t="s">
        <v>188</v>
      </c>
    </row>
    <row r="59" s="47" customFormat="1" ht="22.5" spans="1:12">
      <c r="A59" s="17" t="s">
        <v>189</v>
      </c>
      <c r="B59" s="18" t="s">
        <v>190</v>
      </c>
      <c r="C59" s="23"/>
      <c r="D59" s="24">
        <v>0</v>
      </c>
      <c r="E59" s="24"/>
      <c r="F59" s="19">
        <f t="shared" si="0"/>
        <v>0</v>
      </c>
      <c r="G59" s="55"/>
      <c r="H59" s="19">
        <f t="shared" si="3"/>
        <v>0</v>
      </c>
      <c r="I59" s="19">
        <f t="shared" si="4"/>
        <v>0</v>
      </c>
      <c r="J59" s="21"/>
      <c r="K59" s="21"/>
      <c r="L59" s="26"/>
    </row>
    <row r="60" s="47" customFormat="1" ht="90" spans="1:12">
      <c r="A60" s="17" t="s">
        <v>191</v>
      </c>
      <c r="B60" s="18" t="s">
        <v>192</v>
      </c>
      <c r="C60" s="23" t="s">
        <v>121</v>
      </c>
      <c r="D60" s="24">
        <v>550</v>
      </c>
      <c r="E60" s="24">
        <v>30</v>
      </c>
      <c r="F60" s="19">
        <f t="shared" si="0"/>
        <v>16500</v>
      </c>
      <c r="G60" s="55"/>
      <c r="H60" s="19">
        <f t="shared" si="3"/>
        <v>30</v>
      </c>
      <c r="I60" s="19">
        <f t="shared" si="4"/>
        <v>16500</v>
      </c>
      <c r="J60" s="21" t="s">
        <v>186</v>
      </c>
      <c r="K60" s="21" t="s">
        <v>193</v>
      </c>
      <c r="L60" s="26" t="s">
        <v>194</v>
      </c>
    </row>
    <row r="61" s="47" customFormat="1" ht="11.25" spans="1:12">
      <c r="A61" s="17" t="s">
        <v>195</v>
      </c>
      <c r="B61" s="23" t="s">
        <v>196</v>
      </c>
      <c r="C61" s="23"/>
      <c r="D61" s="24">
        <v>0</v>
      </c>
      <c r="E61" s="24"/>
      <c r="F61" s="19">
        <f t="shared" si="0"/>
        <v>0</v>
      </c>
      <c r="G61" s="55"/>
      <c r="H61" s="19">
        <f t="shared" si="3"/>
        <v>0</v>
      </c>
      <c r="I61" s="19">
        <f t="shared" si="4"/>
        <v>0</v>
      </c>
      <c r="J61" s="21"/>
      <c r="K61" s="21"/>
      <c r="L61" s="34"/>
    </row>
    <row r="62" s="47" customFormat="1" ht="11.25" spans="1:12">
      <c r="A62" s="17" t="s">
        <v>197</v>
      </c>
      <c r="B62" s="18" t="s">
        <v>198</v>
      </c>
      <c r="C62" s="23"/>
      <c r="D62" s="24">
        <v>0</v>
      </c>
      <c r="E62" s="24"/>
      <c r="F62" s="19">
        <f t="shared" si="0"/>
        <v>0</v>
      </c>
      <c r="G62" s="55"/>
      <c r="H62" s="19">
        <f t="shared" si="3"/>
        <v>0</v>
      </c>
      <c r="I62" s="19">
        <f t="shared" si="4"/>
        <v>0</v>
      </c>
      <c r="J62" s="21"/>
      <c r="K62" s="21"/>
      <c r="L62" s="21"/>
    </row>
    <row r="63" s="47" customFormat="1" ht="33.75" spans="1:12">
      <c r="A63" s="17" t="s">
        <v>199</v>
      </c>
      <c r="B63" s="18" t="s">
        <v>200</v>
      </c>
      <c r="C63" s="23" t="s">
        <v>121</v>
      </c>
      <c r="D63" s="24">
        <v>15</v>
      </c>
      <c r="E63" s="24">
        <v>60</v>
      </c>
      <c r="F63" s="19">
        <f t="shared" si="0"/>
        <v>900</v>
      </c>
      <c r="G63" s="55"/>
      <c r="H63" s="19">
        <f t="shared" si="3"/>
        <v>60</v>
      </c>
      <c r="I63" s="19">
        <f t="shared" si="4"/>
        <v>900</v>
      </c>
      <c r="J63" s="21" t="s">
        <v>43</v>
      </c>
      <c r="K63" s="21" t="s">
        <v>201</v>
      </c>
      <c r="L63" s="26" t="s">
        <v>202</v>
      </c>
    </row>
    <row r="64" s="47" customFormat="1" ht="11.25" spans="1:12">
      <c r="A64" s="17" t="s">
        <v>203</v>
      </c>
      <c r="B64" s="18" t="s">
        <v>204</v>
      </c>
      <c r="C64" s="23"/>
      <c r="D64" s="24">
        <v>0</v>
      </c>
      <c r="E64" s="24"/>
      <c r="F64" s="19">
        <f t="shared" si="0"/>
        <v>0</v>
      </c>
      <c r="G64" s="55"/>
      <c r="H64" s="19">
        <f t="shared" si="3"/>
        <v>0</v>
      </c>
      <c r="I64" s="19">
        <f t="shared" si="4"/>
        <v>0</v>
      </c>
      <c r="J64" s="21"/>
      <c r="K64" s="21"/>
      <c r="L64" s="26"/>
    </row>
    <row r="65" s="47" customFormat="1" ht="33.75" spans="1:12">
      <c r="A65" s="17" t="s">
        <v>205</v>
      </c>
      <c r="B65" s="18" t="s">
        <v>206</v>
      </c>
      <c r="C65" s="23" t="s">
        <v>57</v>
      </c>
      <c r="D65" s="24">
        <v>9</v>
      </c>
      <c r="E65" s="24">
        <v>25</v>
      </c>
      <c r="F65" s="19">
        <f t="shared" si="0"/>
        <v>225</v>
      </c>
      <c r="G65" s="55"/>
      <c r="H65" s="19">
        <f t="shared" si="3"/>
        <v>25</v>
      </c>
      <c r="I65" s="19">
        <f t="shared" si="4"/>
        <v>225</v>
      </c>
      <c r="J65" s="21" t="s">
        <v>171</v>
      </c>
      <c r="K65" s="21" t="s">
        <v>207</v>
      </c>
      <c r="L65" s="26" t="s">
        <v>208</v>
      </c>
    </row>
    <row r="66" s="47" customFormat="1" ht="11.25" spans="1:12">
      <c r="A66" s="17" t="s">
        <v>209</v>
      </c>
      <c r="B66" s="18" t="s">
        <v>210</v>
      </c>
      <c r="C66" s="23"/>
      <c r="D66" s="24">
        <v>0</v>
      </c>
      <c r="E66" s="24"/>
      <c r="F66" s="19">
        <f t="shared" si="0"/>
        <v>0</v>
      </c>
      <c r="G66" s="55"/>
      <c r="H66" s="19">
        <f t="shared" si="3"/>
        <v>0</v>
      </c>
      <c r="I66" s="19">
        <f t="shared" si="4"/>
        <v>0</v>
      </c>
      <c r="J66" s="21"/>
      <c r="K66" s="21"/>
      <c r="L66" s="26"/>
    </row>
    <row r="67" s="47" customFormat="1" ht="56.25" spans="1:12">
      <c r="A67" s="17" t="s">
        <v>211</v>
      </c>
      <c r="B67" s="18" t="s">
        <v>212</v>
      </c>
      <c r="C67" s="23" t="s">
        <v>57</v>
      </c>
      <c r="D67" s="24">
        <v>9</v>
      </c>
      <c r="E67" s="24">
        <v>22.5</v>
      </c>
      <c r="F67" s="19">
        <f t="shared" si="0"/>
        <v>202.5</v>
      </c>
      <c r="G67" s="56"/>
      <c r="H67" s="19">
        <f t="shared" si="3"/>
        <v>22.5</v>
      </c>
      <c r="I67" s="19">
        <f t="shared" si="4"/>
        <v>202.5</v>
      </c>
      <c r="J67" s="21" t="s">
        <v>213</v>
      </c>
      <c r="K67" s="21" t="s">
        <v>214</v>
      </c>
      <c r="L67" s="26" t="s">
        <v>215</v>
      </c>
    </row>
    <row r="68" s="48" customFormat="1" ht="21" customHeight="1" spans="1:12">
      <c r="A68" s="38" t="s">
        <v>216</v>
      </c>
      <c r="B68" s="39"/>
      <c r="C68" s="39"/>
      <c r="D68" s="40"/>
      <c r="E68" s="41">
        <f>SUM(F4:F67)</f>
        <v>148547.77</v>
      </c>
      <c r="F68" s="42"/>
      <c r="G68" s="43"/>
      <c r="H68" s="44">
        <f>SUM(I4:I67)</f>
        <v>148547.77</v>
      </c>
      <c r="I68" s="45"/>
      <c r="J68" s="43"/>
      <c r="K68" s="43"/>
      <c r="L68" s="46"/>
    </row>
    <row r="71" s="47" customFormat="1" spans="1:12">
      <c r="B71" s="49"/>
      <c r="D71" s="50"/>
      <c r="E71" s="50"/>
      <c r="F71" s="57"/>
      <c r="G71" s="51"/>
      <c r="H71" s="51"/>
      <c r="I71" s="51"/>
      <c r="J71" s="51"/>
      <c r="K71" s="51"/>
      <c r="L71" s="52"/>
    </row>
    <row r="72" s="47" customFormat="1" spans="1:12">
      <c r="B72" s="49"/>
      <c r="D72" s="50"/>
      <c r="E72" s="50"/>
      <c r="F72" s="57"/>
      <c r="G72" s="51"/>
      <c r="H72" s="51"/>
      <c r="I72" s="51"/>
      <c r="J72" s="51"/>
      <c r="K72" s="51"/>
      <c r="L72" s="52"/>
    </row>
  </sheetData>
  <sheetProtection algorithmName="SHA-512" hashValue="yV4SFCI0knG63s2e7ZbVvWzWBh8jo+179KYP17xoFPbnnuujCAKWI5VwH+W2a9Um02fD21agSQJ6ng70ew7FEQ==" saltValue="qcesBWET7GBTAaQ+R4Txhw==" spinCount="100000" sheet="1" objects="1"/>
  <mergeCells count="6">
    <mergeCell ref="A1:L1"/>
    <mergeCell ref="A2:L2"/>
    <mergeCell ref="A68:D68"/>
    <mergeCell ref="E68:F68"/>
    <mergeCell ref="H68:I68"/>
    <mergeCell ref="G4:G67"/>
  </mergeCells>
  <conditionalFormatting sqref="B4">
    <cfRule type="cellIs" dxfId="0" priority="6" operator="equal">
      <formula>0</formula>
    </cfRule>
  </conditionalFormatting>
  <conditionalFormatting sqref="L61">
    <cfRule type="cellIs" dxfId="0" priority="3" operator="equal">
      <formula>0</formula>
    </cfRule>
  </conditionalFormatting>
  <conditionalFormatting sqref="F9 H9:I9">
    <cfRule type="cellIs" dxfId="0" priority="5" operator="equal">
      <formula>0</formula>
    </cfRule>
  </conditionalFormatting>
  <conditionalFormatting sqref="F10:F28 H10:I28 F30:F40 H30:I40 F42:F67 H42:I67">
    <cfRule type="cellIs" dxfId="0" priority="4" operator="equal">
      <formula>0</formula>
    </cfRule>
  </conditionalFormatting>
  <conditionalFormatting sqref="F29 H29:I29">
    <cfRule type="cellIs" dxfId="0" priority="2" operator="equal">
      <formula>0</formula>
    </cfRule>
  </conditionalFormatting>
  <conditionalFormatting sqref="F41 H41:I41">
    <cfRule type="cellIs" dxfId="0" priority="1" operator="equal">
      <formula>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showZeros="0" view="pageBreakPreview" zoomScaleNormal="100" topLeftCell="A36" workbookViewId="0">
      <selection activeCell="H20" sqref="H20"/>
    </sheetView>
  </sheetViews>
  <sheetFormatPr defaultColWidth="9" defaultRowHeight="13.5"/>
  <cols>
    <col min="1" max="1" width="4.75" customWidth="1"/>
    <col min="2" max="2" width="14.625" customWidth="1"/>
    <col min="3" max="3" width="5.875" customWidth="1"/>
    <col min="4" max="4" width="7.375" customWidth="1"/>
    <col min="5" max="5" width="8.75" customWidth="1"/>
    <col min="6" max="6" width="7.375" customWidth="1"/>
    <col min="8" max="8" width="7.125" customWidth="1"/>
    <col min="9" max="9" width="7.375" customWidth="1"/>
    <col min="10" max="10" width="14.625" customWidth="1"/>
    <col min="11" max="12" width="18.625" customWidth="1"/>
  </cols>
  <sheetData>
    <row r="1" ht="18.75" spans="1:12">
      <c r="A1" s="4" t="s">
        <v>8</v>
      </c>
      <c r="B1" s="5"/>
      <c r="C1" s="6"/>
      <c r="D1" s="7"/>
      <c r="E1" s="7"/>
      <c r="F1" s="7"/>
      <c r="G1" s="8"/>
      <c r="H1" s="8"/>
      <c r="I1" s="8"/>
      <c r="J1" s="8"/>
      <c r="K1" s="8"/>
      <c r="L1" s="9"/>
    </row>
    <row r="2" spans="1:12">
      <c r="A2" s="10" t="s">
        <v>9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4"/>
    </row>
    <row r="3" s="1" customFormat="1" ht="36" spans="1:12">
      <c r="A3" s="15" t="s">
        <v>10</v>
      </c>
      <c r="B3" s="15" t="s">
        <v>11</v>
      </c>
      <c r="C3" s="15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5" t="s">
        <v>21</v>
      </c>
    </row>
    <row r="4" s="2" customFormat="1" ht="90" spans="1:12">
      <c r="A4" s="17">
        <v>1</v>
      </c>
      <c r="B4" s="18" t="s">
        <v>22</v>
      </c>
      <c r="C4" s="18" t="s">
        <v>23</v>
      </c>
      <c r="D4" s="19">
        <v>30</v>
      </c>
      <c r="E4" s="19">
        <v>150</v>
      </c>
      <c r="F4" s="19">
        <f t="shared" ref="F4:F41" si="0">ROUND(D4*E4,2)</f>
        <v>4500</v>
      </c>
      <c r="G4" s="20">
        <f>Sheet1!G4</f>
        <v>0</v>
      </c>
      <c r="H4" s="19">
        <f>TRUNC(E4*(1-G4%/100),2)</f>
        <v>150</v>
      </c>
      <c r="I4" s="19">
        <f>H4*D4</f>
        <v>4500</v>
      </c>
      <c r="J4" s="21" t="s">
        <v>24</v>
      </c>
      <c r="K4" s="21" t="s">
        <v>25</v>
      </c>
      <c r="L4" s="22" t="s">
        <v>26</v>
      </c>
    </row>
    <row r="5" s="2" customFormat="1" ht="22.5" spans="1:12">
      <c r="A5" s="17" t="s">
        <v>27</v>
      </c>
      <c r="B5" s="18" t="s">
        <v>28</v>
      </c>
      <c r="C5" s="23"/>
      <c r="D5" s="24"/>
      <c r="E5" s="24"/>
      <c r="F5" s="19">
        <f t="shared" si="0"/>
        <v>0</v>
      </c>
      <c r="G5" s="25"/>
      <c r="H5" s="19">
        <f t="shared" ref="H5:H40" si="1">TRUNC(E5*(1-G5%/100),2)</f>
        <v>0</v>
      </c>
      <c r="I5" s="19">
        <f t="shared" ref="I5:I40" si="2">H5*D5</f>
        <v>0</v>
      </c>
      <c r="J5" s="21"/>
      <c r="K5" s="21"/>
      <c r="L5" s="26"/>
    </row>
    <row r="6" s="2" customFormat="1" ht="45" spans="1:12">
      <c r="A6" s="17" t="s">
        <v>29</v>
      </c>
      <c r="B6" s="18" t="s">
        <v>30</v>
      </c>
      <c r="C6" s="23" t="s">
        <v>31</v>
      </c>
      <c r="D6" s="24">
        <v>79.2</v>
      </c>
      <c r="E6" s="24">
        <v>45</v>
      </c>
      <c r="F6" s="19">
        <f t="shared" si="0"/>
        <v>3564</v>
      </c>
      <c r="G6" s="25"/>
      <c r="H6" s="19">
        <f t="shared" si="1"/>
        <v>45</v>
      </c>
      <c r="I6" s="19">
        <f t="shared" si="2"/>
        <v>3564</v>
      </c>
      <c r="J6" s="21" t="s">
        <v>32</v>
      </c>
      <c r="K6" s="21" t="s">
        <v>33</v>
      </c>
      <c r="L6" s="21" t="s">
        <v>34</v>
      </c>
    </row>
    <row r="7" s="2" customFormat="1" ht="22.5" spans="1:12">
      <c r="A7" s="17" t="s">
        <v>217</v>
      </c>
      <c r="B7" s="18" t="s">
        <v>218</v>
      </c>
      <c r="C7" s="23" t="s">
        <v>111</v>
      </c>
      <c r="D7" s="24"/>
      <c r="E7" s="24"/>
      <c r="F7" s="19">
        <f t="shared" si="0"/>
        <v>0</v>
      </c>
      <c r="G7" s="25"/>
      <c r="H7" s="19">
        <f t="shared" si="1"/>
        <v>0</v>
      </c>
      <c r="I7" s="19">
        <f t="shared" si="2"/>
        <v>0</v>
      </c>
      <c r="J7" s="21"/>
      <c r="K7" s="21"/>
      <c r="L7" s="21"/>
    </row>
    <row r="8" s="2" customFormat="1" ht="45" spans="1:12">
      <c r="A8" s="17" t="s">
        <v>219</v>
      </c>
      <c r="B8" s="18" t="s">
        <v>220</v>
      </c>
      <c r="C8" s="23" t="s">
        <v>221</v>
      </c>
      <c r="D8" s="24">
        <v>396</v>
      </c>
      <c r="E8" s="24">
        <v>1.5</v>
      </c>
      <c r="F8" s="19">
        <f t="shared" si="0"/>
        <v>594</v>
      </c>
      <c r="G8" s="25"/>
      <c r="H8" s="19">
        <f t="shared" si="1"/>
        <v>1.5</v>
      </c>
      <c r="I8" s="19">
        <f t="shared" si="2"/>
        <v>594</v>
      </c>
      <c r="J8" s="21" t="s">
        <v>222</v>
      </c>
      <c r="K8" s="21" t="s">
        <v>223</v>
      </c>
      <c r="L8" s="21" t="s">
        <v>224</v>
      </c>
    </row>
    <row r="9" s="2" customFormat="1" ht="22.5" spans="1:12">
      <c r="A9" s="17" t="s">
        <v>39</v>
      </c>
      <c r="B9" s="18" t="s">
        <v>40</v>
      </c>
      <c r="C9" s="23"/>
      <c r="D9" s="24"/>
      <c r="E9" s="24"/>
      <c r="F9" s="19">
        <f t="shared" si="0"/>
        <v>0</v>
      </c>
      <c r="G9" s="25"/>
      <c r="H9" s="19">
        <f t="shared" si="1"/>
        <v>0</v>
      </c>
      <c r="I9" s="19">
        <f t="shared" si="2"/>
        <v>0</v>
      </c>
      <c r="J9" s="21"/>
      <c r="K9" s="21"/>
      <c r="L9" s="21"/>
    </row>
    <row r="10" s="2" customFormat="1" ht="67.5" spans="1:12">
      <c r="A10" s="17" t="s">
        <v>225</v>
      </c>
      <c r="B10" s="18" t="s">
        <v>226</v>
      </c>
      <c r="C10" s="23" t="s">
        <v>31</v>
      </c>
      <c r="D10" s="24">
        <v>10.1</v>
      </c>
      <c r="E10" s="24">
        <v>160</v>
      </c>
      <c r="F10" s="19">
        <f t="shared" si="0"/>
        <v>1616</v>
      </c>
      <c r="G10" s="25"/>
      <c r="H10" s="19">
        <f t="shared" si="1"/>
        <v>160</v>
      </c>
      <c r="I10" s="19">
        <f t="shared" si="2"/>
        <v>1616</v>
      </c>
      <c r="J10" s="21" t="s">
        <v>227</v>
      </c>
      <c r="K10" s="21" t="s">
        <v>228</v>
      </c>
      <c r="L10" s="21" t="s">
        <v>229</v>
      </c>
    </row>
    <row r="11" s="2" customFormat="1" ht="22.5" spans="1:12">
      <c r="A11" s="17" t="s">
        <v>61</v>
      </c>
      <c r="B11" s="18" t="s">
        <v>62</v>
      </c>
      <c r="C11" s="23"/>
      <c r="D11" s="24"/>
      <c r="E11" s="24"/>
      <c r="F11" s="19">
        <f t="shared" si="0"/>
        <v>0</v>
      </c>
      <c r="G11" s="25"/>
      <c r="H11" s="19">
        <f t="shared" si="1"/>
        <v>0</v>
      </c>
      <c r="I11" s="19">
        <f t="shared" si="2"/>
        <v>0</v>
      </c>
      <c r="J11" s="21"/>
      <c r="K11" s="21"/>
      <c r="L11" s="21"/>
    </row>
    <row r="12" s="2" customFormat="1" ht="67.5" spans="1:12">
      <c r="A12" s="17" t="s">
        <v>63</v>
      </c>
      <c r="B12" s="18" t="s">
        <v>230</v>
      </c>
      <c r="C12" s="23" t="s">
        <v>57</v>
      </c>
      <c r="D12" s="24">
        <v>62</v>
      </c>
      <c r="E12" s="24">
        <v>2.5</v>
      </c>
      <c r="F12" s="19">
        <f t="shared" si="0"/>
        <v>155</v>
      </c>
      <c r="G12" s="25"/>
      <c r="H12" s="19">
        <f t="shared" si="1"/>
        <v>2.5</v>
      </c>
      <c r="I12" s="19">
        <f t="shared" si="2"/>
        <v>155</v>
      </c>
      <c r="J12" s="21" t="s">
        <v>43</v>
      </c>
      <c r="K12" s="21" t="s">
        <v>65</v>
      </c>
      <c r="L12" s="21" t="s">
        <v>66</v>
      </c>
    </row>
    <row r="13" s="2" customFormat="1" ht="45" spans="1:12">
      <c r="A13" s="17" t="s">
        <v>231</v>
      </c>
      <c r="B13" s="18" t="s">
        <v>232</v>
      </c>
      <c r="C13" s="23" t="s">
        <v>73</v>
      </c>
      <c r="D13" s="24">
        <v>3805</v>
      </c>
      <c r="E13" s="24">
        <v>1.2</v>
      </c>
      <c r="F13" s="19">
        <f t="shared" si="0"/>
        <v>4566</v>
      </c>
      <c r="G13" s="25"/>
      <c r="H13" s="19">
        <f t="shared" si="1"/>
        <v>1.2</v>
      </c>
      <c r="I13" s="19">
        <f t="shared" si="2"/>
        <v>4566</v>
      </c>
      <c r="J13" s="21" t="s">
        <v>43</v>
      </c>
      <c r="K13" s="21" t="s">
        <v>233</v>
      </c>
      <c r="L13" s="26" t="s">
        <v>234</v>
      </c>
    </row>
    <row r="14" s="2" customFormat="1" ht="45" spans="1:12">
      <c r="A14" s="18" t="s">
        <v>235</v>
      </c>
      <c r="B14" s="18" t="s">
        <v>236</v>
      </c>
      <c r="C14" s="23" t="s">
        <v>73</v>
      </c>
      <c r="D14" s="24">
        <v>1647.1</v>
      </c>
      <c r="E14" s="24">
        <v>1.2</v>
      </c>
      <c r="F14" s="19">
        <f t="shared" si="0"/>
        <v>1976.52</v>
      </c>
      <c r="G14" s="25"/>
      <c r="H14" s="19">
        <f t="shared" si="1"/>
        <v>1.2</v>
      </c>
      <c r="I14" s="19">
        <f t="shared" si="2"/>
        <v>1976.52</v>
      </c>
      <c r="J14" s="27" t="s">
        <v>43</v>
      </c>
      <c r="K14" s="27" t="s">
        <v>233</v>
      </c>
      <c r="L14" s="27" t="s">
        <v>234</v>
      </c>
    </row>
    <row r="15" s="2" customFormat="1" ht="22.5" spans="1:12">
      <c r="A15" s="18" t="s">
        <v>237</v>
      </c>
      <c r="B15" s="18" t="s">
        <v>238</v>
      </c>
      <c r="C15" s="23"/>
      <c r="D15" s="24"/>
      <c r="E15" s="24"/>
      <c r="F15" s="19">
        <f t="shared" si="0"/>
        <v>0</v>
      </c>
      <c r="G15" s="25"/>
      <c r="H15" s="19">
        <f t="shared" si="1"/>
        <v>0</v>
      </c>
      <c r="I15" s="19">
        <f t="shared" si="2"/>
        <v>0</v>
      </c>
      <c r="J15" s="27"/>
      <c r="K15" s="27"/>
      <c r="L15" s="27"/>
    </row>
    <row r="16" s="2" customFormat="1" ht="33.75" spans="1:12">
      <c r="A16" s="18" t="s">
        <v>239</v>
      </c>
      <c r="B16" s="18" t="s">
        <v>240</v>
      </c>
      <c r="C16" s="23" t="s">
        <v>241</v>
      </c>
      <c r="D16" s="24">
        <v>446</v>
      </c>
      <c r="E16" s="24">
        <v>20</v>
      </c>
      <c r="F16" s="19">
        <f t="shared" si="0"/>
        <v>8920</v>
      </c>
      <c r="G16" s="25"/>
      <c r="H16" s="19">
        <f t="shared" si="1"/>
        <v>20</v>
      </c>
      <c r="I16" s="19">
        <f t="shared" si="2"/>
        <v>8920</v>
      </c>
      <c r="J16" s="27" t="s">
        <v>171</v>
      </c>
      <c r="K16" s="27" t="s">
        <v>242</v>
      </c>
      <c r="L16" s="27" t="s">
        <v>243</v>
      </c>
    </row>
    <row r="17" s="2" customFormat="1" ht="22.5" spans="1:12">
      <c r="A17" s="17" t="s">
        <v>88</v>
      </c>
      <c r="B17" s="18" t="s">
        <v>89</v>
      </c>
      <c r="C17" s="23"/>
      <c r="D17" s="24"/>
      <c r="E17" s="24"/>
      <c r="F17" s="19">
        <f t="shared" si="0"/>
        <v>0</v>
      </c>
      <c r="G17" s="25"/>
      <c r="H17" s="19">
        <f t="shared" si="1"/>
        <v>0</v>
      </c>
      <c r="I17" s="19">
        <f t="shared" si="2"/>
        <v>0</v>
      </c>
      <c r="J17" s="21"/>
      <c r="K17" s="21"/>
      <c r="L17" s="21"/>
    </row>
    <row r="18" s="2" customFormat="1" ht="45" spans="1:12">
      <c r="A18" s="17" t="s">
        <v>90</v>
      </c>
      <c r="B18" s="18" t="s">
        <v>91</v>
      </c>
      <c r="C18" s="23" t="s">
        <v>92</v>
      </c>
      <c r="D18" s="24">
        <v>120.84</v>
      </c>
      <c r="E18" s="24">
        <v>20</v>
      </c>
      <c r="F18" s="19">
        <f t="shared" si="0"/>
        <v>2416.8</v>
      </c>
      <c r="G18" s="25"/>
      <c r="H18" s="19">
        <f t="shared" si="1"/>
        <v>20</v>
      </c>
      <c r="I18" s="19">
        <f t="shared" si="2"/>
        <v>2416.8</v>
      </c>
      <c r="J18" s="21" t="s">
        <v>93</v>
      </c>
      <c r="K18" s="21" t="s">
        <v>94</v>
      </c>
      <c r="L18" s="21" t="s">
        <v>95</v>
      </c>
    </row>
    <row r="19" s="2" customFormat="1" ht="22.5" spans="1:12">
      <c r="A19" s="17" t="s">
        <v>244</v>
      </c>
      <c r="B19" s="18" t="s">
        <v>245</v>
      </c>
      <c r="C19" s="23"/>
      <c r="D19" s="24"/>
      <c r="E19" s="24"/>
      <c r="F19" s="19">
        <f t="shared" si="0"/>
        <v>0</v>
      </c>
      <c r="G19" s="25"/>
      <c r="H19" s="19">
        <f t="shared" si="1"/>
        <v>0</v>
      </c>
      <c r="I19" s="19">
        <f t="shared" si="2"/>
        <v>0</v>
      </c>
      <c r="J19" s="21"/>
      <c r="K19" s="21"/>
      <c r="L19" s="21"/>
    </row>
    <row r="20" s="2" customFormat="1" ht="45" spans="1:12">
      <c r="A20" s="17" t="s">
        <v>246</v>
      </c>
      <c r="B20" s="18" t="s">
        <v>247</v>
      </c>
      <c r="C20" s="28" t="s">
        <v>121</v>
      </c>
      <c r="D20" s="29">
        <v>21.6</v>
      </c>
      <c r="E20" s="24">
        <v>35</v>
      </c>
      <c r="F20" s="19">
        <f t="shared" si="0"/>
        <v>756</v>
      </c>
      <c r="G20" s="25"/>
      <c r="H20" s="19">
        <f t="shared" si="1"/>
        <v>35</v>
      </c>
      <c r="I20" s="19">
        <f t="shared" si="2"/>
        <v>756</v>
      </c>
      <c r="J20" s="21" t="s">
        <v>93</v>
      </c>
      <c r="K20" s="21" t="s">
        <v>122</v>
      </c>
      <c r="L20" s="21" t="s">
        <v>123</v>
      </c>
    </row>
    <row r="21" s="2" customFormat="1" ht="22.5" spans="1:12">
      <c r="A21" s="17" t="s">
        <v>100</v>
      </c>
      <c r="B21" s="18" t="s">
        <v>101</v>
      </c>
      <c r="C21" s="28"/>
      <c r="D21" s="29"/>
      <c r="E21" s="24"/>
      <c r="F21" s="19">
        <f t="shared" si="0"/>
        <v>0</v>
      </c>
      <c r="G21" s="25"/>
      <c r="H21" s="19">
        <f t="shared" si="1"/>
        <v>0</v>
      </c>
      <c r="I21" s="19">
        <f t="shared" si="2"/>
        <v>0</v>
      </c>
      <c r="J21" s="21"/>
      <c r="K21" s="21"/>
      <c r="L21" s="21"/>
    </row>
    <row r="22" s="2" customFormat="1" ht="22.5" spans="1:12">
      <c r="A22" s="17" t="s">
        <v>102</v>
      </c>
      <c r="B22" s="18" t="s">
        <v>103</v>
      </c>
      <c r="C22" s="28" t="s">
        <v>57</v>
      </c>
      <c r="D22" s="29">
        <v>0.6</v>
      </c>
      <c r="E22" s="24">
        <v>25</v>
      </c>
      <c r="F22" s="19">
        <f t="shared" si="0"/>
        <v>15</v>
      </c>
      <c r="G22" s="25"/>
      <c r="H22" s="19">
        <f t="shared" si="1"/>
        <v>25</v>
      </c>
      <c r="I22" s="19">
        <f t="shared" si="2"/>
        <v>15</v>
      </c>
      <c r="J22" s="21" t="s">
        <v>24</v>
      </c>
      <c r="K22" s="21" t="s">
        <v>104</v>
      </c>
      <c r="L22" s="21" t="s">
        <v>105</v>
      </c>
    </row>
    <row r="23" s="2" customFormat="1" ht="22.5" spans="1:12">
      <c r="A23" s="17" t="s">
        <v>109</v>
      </c>
      <c r="B23" s="18" t="s">
        <v>110</v>
      </c>
      <c r="C23" s="28" t="s">
        <v>111</v>
      </c>
      <c r="D23" s="29"/>
      <c r="E23" s="24"/>
      <c r="F23" s="19">
        <f t="shared" si="0"/>
        <v>0</v>
      </c>
      <c r="G23" s="25"/>
      <c r="H23" s="19">
        <f t="shared" si="1"/>
        <v>0</v>
      </c>
      <c r="I23" s="19">
        <f t="shared" si="2"/>
        <v>0</v>
      </c>
      <c r="J23" s="21"/>
      <c r="K23" s="21"/>
      <c r="L23" s="21"/>
    </row>
    <row r="24" s="2" customFormat="1" ht="45" spans="1:12">
      <c r="A24" s="17" t="s">
        <v>112</v>
      </c>
      <c r="B24" s="18" t="s">
        <v>113</v>
      </c>
      <c r="C24" s="28" t="s">
        <v>108</v>
      </c>
      <c r="D24" s="29">
        <v>102.5</v>
      </c>
      <c r="E24" s="24">
        <v>20</v>
      </c>
      <c r="F24" s="19">
        <f t="shared" si="0"/>
        <v>2050</v>
      </c>
      <c r="G24" s="25"/>
      <c r="H24" s="19">
        <f t="shared" si="1"/>
        <v>20</v>
      </c>
      <c r="I24" s="19">
        <f t="shared" si="2"/>
        <v>2050</v>
      </c>
      <c r="J24" s="21" t="s">
        <v>93</v>
      </c>
      <c r="K24" s="21" t="s">
        <v>94</v>
      </c>
      <c r="L24" s="21" t="s">
        <v>114</v>
      </c>
    </row>
    <row r="25" s="2" customFormat="1" ht="22.5" spans="1:12">
      <c r="A25" s="17" t="s">
        <v>130</v>
      </c>
      <c r="B25" s="18" t="s">
        <v>131</v>
      </c>
      <c r="C25" s="28"/>
      <c r="D25" s="29"/>
      <c r="E25" s="24"/>
      <c r="F25" s="19">
        <f t="shared" si="0"/>
        <v>0</v>
      </c>
      <c r="G25" s="25"/>
      <c r="H25" s="19">
        <f t="shared" si="1"/>
        <v>0</v>
      </c>
      <c r="I25" s="19">
        <f t="shared" si="2"/>
        <v>0</v>
      </c>
      <c r="J25" s="21"/>
      <c r="K25" s="21"/>
      <c r="L25" s="21"/>
    </row>
    <row r="26" s="2" customFormat="1" ht="33.75" spans="1:12">
      <c r="A26" s="17" t="s">
        <v>134</v>
      </c>
      <c r="B26" s="18" t="s">
        <v>248</v>
      </c>
      <c r="C26" s="28" t="s">
        <v>31</v>
      </c>
      <c r="D26" s="29">
        <v>0.5</v>
      </c>
      <c r="E26" s="24">
        <v>100</v>
      </c>
      <c r="F26" s="19">
        <f t="shared" si="0"/>
        <v>50</v>
      </c>
      <c r="G26" s="25"/>
      <c r="H26" s="19">
        <f t="shared" si="1"/>
        <v>100</v>
      </c>
      <c r="I26" s="19">
        <f t="shared" si="2"/>
        <v>50</v>
      </c>
      <c r="J26" s="21" t="s">
        <v>43</v>
      </c>
      <c r="K26" s="21" t="s">
        <v>136</v>
      </c>
      <c r="L26" s="21" t="s">
        <v>137</v>
      </c>
    </row>
    <row r="27" s="2" customFormat="1" ht="67.5" spans="1:12">
      <c r="A27" s="17" t="s">
        <v>249</v>
      </c>
      <c r="B27" s="18" t="s">
        <v>250</v>
      </c>
      <c r="C27" s="28" t="s">
        <v>31</v>
      </c>
      <c r="D27" s="29">
        <v>26.1</v>
      </c>
      <c r="E27" s="24">
        <v>150</v>
      </c>
      <c r="F27" s="19">
        <f t="shared" si="0"/>
        <v>3915</v>
      </c>
      <c r="G27" s="25"/>
      <c r="H27" s="19">
        <f t="shared" si="1"/>
        <v>150</v>
      </c>
      <c r="I27" s="19">
        <f t="shared" si="2"/>
        <v>3915</v>
      </c>
      <c r="J27" s="21" t="s">
        <v>43</v>
      </c>
      <c r="K27" s="21" t="s">
        <v>251</v>
      </c>
      <c r="L27" s="21" t="s">
        <v>252</v>
      </c>
    </row>
    <row r="28" s="2" customFormat="1" ht="67.5" spans="1:12">
      <c r="A28" s="17" t="s">
        <v>253</v>
      </c>
      <c r="B28" s="18" t="s">
        <v>254</v>
      </c>
      <c r="C28" s="28" t="s">
        <v>31</v>
      </c>
      <c r="D28" s="29">
        <v>29.3</v>
      </c>
      <c r="E28" s="24">
        <v>150</v>
      </c>
      <c r="F28" s="19">
        <f t="shared" si="0"/>
        <v>4395</v>
      </c>
      <c r="G28" s="25"/>
      <c r="H28" s="19">
        <f t="shared" si="1"/>
        <v>150</v>
      </c>
      <c r="I28" s="19">
        <f t="shared" si="2"/>
        <v>4395</v>
      </c>
      <c r="J28" s="21" t="s">
        <v>43</v>
      </c>
      <c r="K28" s="21" t="s">
        <v>251</v>
      </c>
      <c r="L28" s="21" t="s">
        <v>252</v>
      </c>
    </row>
    <row r="29" s="2" customFormat="1" ht="90" spans="1:12">
      <c r="A29" s="17" t="s">
        <v>255</v>
      </c>
      <c r="B29" s="18" t="s">
        <v>256</v>
      </c>
      <c r="C29" s="23" t="s">
        <v>57</v>
      </c>
      <c r="D29" s="24">
        <v>71.4</v>
      </c>
      <c r="E29" s="24">
        <f>150*0.24</f>
        <v>36</v>
      </c>
      <c r="F29" s="19">
        <f t="shared" si="0"/>
        <v>2570.4</v>
      </c>
      <c r="G29" s="25"/>
      <c r="H29" s="19">
        <f t="shared" si="1"/>
        <v>36</v>
      </c>
      <c r="I29" s="19">
        <f t="shared" si="2"/>
        <v>2570.4</v>
      </c>
      <c r="J29" s="21" t="s">
        <v>43</v>
      </c>
      <c r="K29" s="21" t="s">
        <v>180</v>
      </c>
      <c r="L29" s="21" t="s">
        <v>181</v>
      </c>
    </row>
    <row r="30" s="2" customFormat="1" ht="22.5" spans="1:12">
      <c r="A30" s="17" t="s">
        <v>182</v>
      </c>
      <c r="B30" s="18" t="s">
        <v>183</v>
      </c>
      <c r="C30" s="30"/>
      <c r="D30" s="31"/>
      <c r="E30" s="24"/>
      <c r="F30" s="19">
        <f t="shared" si="0"/>
        <v>0</v>
      </c>
      <c r="G30" s="25"/>
      <c r="H30" s="19">
        <f t="shared" si="1"/>
        <v>0</v>
      </c>
      <c r="I30" s="19">
        <f t="shared" si="2"/>
        <v>0</v>
      </c>
      <c r="J30" s="21"/>
      <c r="K30" s="21"/>
      <c r="L30" s="21"/>
    </row>
    <row r="31" s="2" customFormat="1" ht="45" spans="1:12">
      <c r="A31" s="17" t="s">
        <v>184</v>
      </c>
      <c r="B31" s="18" t="s">
        <v>185</v>
      </c>
      <c r="C31" s="23" t="s">
        <v>57</v>
      </c>
      <c r="D31" s="24">
        <v>71.44</v>
      </c>
      <c r="E31" s="24">
        <v>5</v>
      </c>
      <c r="F31" s="19">
        <f t="shared" si="0"/>
        <v>357.2</v>
      </c>
      <c r="G31" s="25"/>
      <c r="H31" s="19">
        <f t="shared" si="1"/>
        <v>5</v>
      </c>
      <c r="I31" s="19">
        <f t="shared" si="2"/>
        <v>357.2</v>
      </c>
      <c r="J31" s="32" t="s">
        <v>186</v>
      </c>
      <c r="K31" s="32" t="s">
        <v>187</v>
      </c>
      <c r="L31" s="33" t="s">
        <v>188</v>
      </c>
    </row>
    <row r="32" s="2" customFormat="1" ht="45" spans="1:12">
      <c r="A32" s="17" t="s">
        <v>257</v>
      </c>
      <c r="B32" s="18" t="s">
        <v>258</v>
      </c>
      <c r="C32" s="23" t="s">
        <v>57</v>
      </c>
      <c r="D32" s="24">
        <v>71.44</v>
      </c>
      <c r="E32" s="24">
        <v>5</v>
      </c>
      <c r="F32" s="19">
        <f t="shared" si="0"/>
        <v>357.2</v>
      </c>
      <c r="G32" s="25"/>
      <c r="H32" s="19">
        <f t="shared" si="1"/>
        <v>5</v>
      </c>
      <c r="I32" s="19">
        <f t="shared" si="2"/>
        <v>357.2</v>
      </c>
      <c r="J32" s="32" t="s">
        <v>186</v>
      </c>
      <c r="K32" s="32" t="s">
        <v>187</v>
      </c>
      <c r="L32" s="33" t="s">
        <v>188</v>
      </c>
    </row>
    <row r="33" s="2" customFormat="1" ht="22.5" spans="1:12">
      <c r="A33" s="17" t="s">
        <v>259</v>
      </c>
      <c r="B33" s="18" t="s">
        <v>38</v>
      </c>
      <c r="C33" s="23"/>
      <c r="D33" s="24"/>
      <c r="E33" s="24"/>
      <c r="F33" s="19">
        <f t="shared" si="0"/>
        <v>0</v>
      </c>
      <c r="G33" s="25"/>
      <c r="H33" s="19">
        <f t="shared" si="1"/>
        <v>0</v>
      </c>
      <c r="I33" s="19">
        <f t="shared" si="2"/>
        <v>0</v>
      </c>
      <c r="J33" s="32"/>
      <c r="K33" s="32"/>
      <c r="L33" s="33"/>
    </row>
    <row r="34" s="2" customFormat="1" ht="90" spans="1:12">
      <c r="A34" s="17" t="s">
        <v>260</v>
      </c>
      <c r="B34" s="18" t="s">
        <v>261</v>
      </c>
      <c r="C34" s="23" t="s">
        <v>121</v>
      </c>
      <c r="D34" s="24">
        <v>18</v>
      </c>
      <c r="E34" s="24">
        <v>30</v>
      </c>
      <c r="F34" s="19">
        <f t="shared" si="0"/>
        <v>540</v>
      </c>
      <c r="G34" s="25"/>
      <c r="H34" s="19">
        <f t="shared" si="1"/>
        <v>30</v>
      </c>
      <c r="I34" s="19">
        <f t="shared" si="2"/>
        <v>540</v>
      </c>
      <c r="J34" s="32" t="s">
        <v>186</v>
      </c>
      <c r="K34" s="32" t="s">
        <v>193</v>
      </c>
      <c r="L34" s="33" t="s">
        <v>194</v>
      </c>
    </row>
    <row r="35" s="2" customFormat="1" ht="22.5" spans="1:12">
      <c r="A35" s="17" t="s">
        <v>197</v>
      </c>
      <c r="B35" s="23" t="s">
        <v>198</v>
      </c>
      <c r="C35" s="23"/>
      <c r="D35" s="24"/>
      <c r="E35" s="24"/>
      <c r="F35" s="19">
        <f t="shared" si="0"/>
        <v>0</v>
      </c>
      <c r="G35" s="25"/>
      <c r="H35" s="19">
        <f t="shared" si="1"/>
        <v>0</v>
      </c>
      <c r="I35" s="19">
        <f t="shared" si="2"/>
        <v>0</v>
      </c>
      <c r="J35" s="21"/>
      <c r="K35" s="21"/>
      <c r="L35" s="34"/>
    </row>
    <row r="36" s="2" customFormat="1" ht="90" spans="1:12">
      <c r="A36" s="17" t="s">
        <v>262</v>
      </c>
      <c r="B36" s="18" t="s">
        <v>168</v>
      </c>
      <c r="C36" s="23" t="s">
        <v>31</v>
      </c>
      <c r="D36" s="24">
        <v>1.6</v>
      </c>
      <c r="E36" s="24">
        <v>420</v>
      </c>
      <c r="F36" s="19">
        <f t="shared" si="0"/>
        <v>672</v>
      </c>
      <c r="G36" s="25"/>
      <c r="H36" s="19">
        <f t="shared" si="1"/>
        <v>420</v>
      </c>
      <c r="I36" s="19">
        <f t="shared" si="2"/>
        <v>672</v>
      </c>
      <c r="J36" s="21" t="s">
        <v>43</v>
      </c>
      <c r="K36" s="21" t="s">
        <v>263</v>
      </c>
      <c r="L36" s="21" t="s">
        <v>264</v>
      </c>
    </row>
    <row r="37" s="2" customFormat="1" ht="45" spans="1:12">
      <c r="A37" s="35" t="s">
        <v>265</v>
      </c>
      <c r="B37" s="36" t="s">
        <v>198</v>
      </c>
      <c r="C37" s="23" t="s">
        <v>121</v>
      </c>
      <c r="D37" s="24">
        <v>18.8</v>
      </c>
      <c r="E37" s="24">
        <v>60</v>
      </c>
      <c r="F37" s="19">
        <f t="shared" si="0"/>
        <v>1128</v>
      </c>
      <c r="G37" s="25"/>
      <c r="H37" s="19">
        <f t="shared" si="1"/>
        <v>60</v>
      </c>
      <c r="I37" s="19">
        <f t="shared" si="2"/>
        <v>1128</v>
      </c>
      <c r="J37" s="21" t="s">
        <v>43</v>
      </c>
      <c r="K37" s="32" t="s">
        <v>201</v>
      </c>
      <c r="L37" s="33" t="s">
        <v>266</v>
      </c>
    </row>
    <row r="38" s="2" customFormat="1" ht="22.5" spans="1:12">
      <c r="A38" s="35" t="s">
        <v>267</v>
      </c>
      <c r="B38" s="36" t="s">
        <v>268</v>
      </c>
      <c r="C38" s="37"/>
      <c r="D38" s="24"/>
      <c r="E38" s="24"/>
      <c r="F38" s="19">
        <f t="shared" si="0"/>
        <v>0</v>
      </c>
      <c r="G38" s="25"/>
      <c r="H38" s="19">
        <f t="shared" si="1"/>
        <v>0</v>
      </c>
      <c r="I38" s="19">
        <f t="shared" si="2"/>
        <v>0</v>
      </c>
      <c r="J38" s="21"/>
      <c r="K38" s="32"/>
      <c r="L38" s="33"/>
    </row>
    <row r="39" s="2" customFormat="1" ht="67.5" spans="1:12">
      <c r="A39" s="35" t="s">
        <v>269</v>
      </c>
      <c r="B39" s="36" t="s">
        <v>270</v>
      </c>
      <c r="C39" s="23" t="s">
        <v>31</v>
      </c>
      <c r="D39" s="24">
        <v>4.2</v>
      </c>
      <c r="E39" s="24">
        <v>150</v>
      </c>
      <c r="F39" s="19">
        <f t="shared" si="0"/>
        <v>630</v>
      </c>
      <c r="G39" s="25"/>
      <c r="H39" s="19">
        <f t="shared" si="1"/>
        <v>150</v>
      </c>
      <c r="I39" s="19">
        <f t="shared" si="2"/>
        <v>630</v>
      </c>
      <c r="J39" s="32" t="s">
        <v>227</v>
      </c>
      <c r="K39" s="32" t="s">
        <v>228</v>
      </c>
      <c r="L39" s="33" t="s">
        <v>229</v>
      </c>
    </row>
    <row r="40" s="2" customFormat="1" ht="56.25" spans="1:12">
      <c r="A40" s="35" t="s">
        <v>271</v>
      </c>
      <c r="B40" s="36" t="s">
        <v>42</v>
      </c>
      <c r="C40" s="23" t="s">
        <v>31</v>
      </c>
      <c r="D40" s="24">
        <v>32.3</v>
      </c>
      <c r="E40" s="24">
        <v>150</v>
      </c>
      <c r="F40" s="19">
        <f t="shared" si="0"/>
        <v>4845</v>
      </c>
      <c r="G40" s="25"/>
      <c r="H40" s="19">
        <f t="shared" si="1"/>
        <v>150</v>
      </c>
      <c r="I40" s="19">
        <f t="shared" si="2"/>
        <v>4845</v>
      </c>
      <c r="J40" s="32" t="s">
        <v>43</v>
      </c>
      <c r="K40" s="32" t="s">
        <v>44</v>
      </c>
      <c r="L40" s="33" t="s">
        <v>45</v>
      </c>
    </row>
    <row r="41" s="3" customFormat="1" ht="21" customHeight="1" spans="1:12">
      <c r="A41" s="38" t="s">
        <v>216</v>
      </c>
      <c r="B41" s="39"/>
      <c r="C41" s="39"/>
      <c r="D41" s="40"/>
      <c r="E41" s="41">
        <f>SUM(F4:F40)</f>
        <v>50589.12</v>
      </c>
      <c r="F41" s="42"/>
      <c r="G41" s="43"/>
      <c r="H41" s="44">
        <f>SUM(I4:I40)</f>
        <v>50589.12</v>
      </c>
      <c r="I41" s="45"/>
      <c r="J41" s="43"/>
      <c r="K41" s="43"/>
      <c r="L41" s="46"/>
    </row>
  </sheetData>
  <sheetProtection algorithmName="SHA-512" hashValue="BRipDqAzmUwAEOTah5WTAMXBIS+UMx7RlS6Ax8deTWjIgCH+EpcBRxW9wMZ901dQVaIoEEIMsaEYD5dDb1Kixw==" saltValue="+4/97e/vLNK03++5+uBiZg==" spinCount="100000" sheet="1" objects="1"/>
  <mergeCells count="5">
    <mergeCell ref="A1:L1"/>
    <mergeCell ref="A41:D41"/>
    <mergeCell ref="E41:F41"/>
    <mergeCell ref="H41:I41"/>
    <mergeCell ref="G4:G40"/>
  </mergeCells>
  <conditionalFormatting sqref="B4">
    <cfRule type="cellIs" dxfId="0" priority="5" operator="equal">
      <formula>0</formula>
    </cfRule>
  </conditionalFormatting>
  <conditionalFormatting sqref="L35">
    <cfRule type="cellIs" dxfId="0" priority="1" operator="equal">
      <formula>0</formula>
    </cfRule>
  </conditionalFormatting>
  <conditionalFormatting sqref="F11 H11:I11">
    <cfRule type="cellIs" dxfId="0" priority="4" operator="equal">
      <formula>0</formula>
    </cfRule>
  </conditionalFormatting>
  <conditionalFormatting sqref="F12 H12:I12">
    <cfRule type="cellIs" dxfId="0" priority="3" operator="equal">
      <formula>0</formula>
    </cfRule>
  </conditionalFormatting>
  <conditionalFormatting sqref="F16:F33 H16:I33">
    <cfRule type="cellIs" dxfId="0" priority="2" operator="equal">
      <formula>0</formula>
    </cfRule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2026-07-08T06:40:00Z</dcterms:created>
  <dcterms:modified xsi:type="dcterms:W3CDTF">2026-07-08T07:00:15Z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687C424B72344D768684D96F828B8769_11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